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9440" windowHeight="4755" tabRatio="643" activeTab="1"/>
  </bookViews>
  <sheets>
    <sheet name="説明文" sheetId="1" r:id="rId1"/>
    <sheet name="見積書鑑" sheetId="2" r:id="rId2"/>
    <sheet name="工事費総括書" sheetId="3" r:id="rId3"/>
    <sheet name="工事費総括表記入例" sheetId="4" r:id="rId4"/>
    <sheet name="内訳書(参考)" sheetId="5" r:id="rId5"/>
    <sheet name="加入率の考え方" sheetId="6" r:id="rId6"/>
    <sheet name="加入率の計算" sheetId="7" r:id="rId7"/>
    <sheet name="その他労務費算定例" sheetId="8" r:id="rId8"/>
    <sheet name="保険料率240401" sheetId="9" state="hidden" r:id="rId9"/>
  </sheets>
  <definedNames>
    <definedName name="_xlnm.Print_Area" localSheetId="1">'見積書鑑'!$A$1:$AE$77</definedName>
    <definedName name="_xlnm.Print_Area" localSheetId="0">'説明文'!$A$1:$H$32</definedName>
    <definedName name="_xlnm.Print_Area" localSheetId="4">'内訳書(参考)'!$A$1:$H$60</definedName>
    <definedName name="_xlnm.Print_Titles" localSheetId="4">'内訳書(参考)'!$1:$3</definedName>
  </definedNames>
  <calcPr fullCalcOnLoad="1"/>
</workbook>
</file>

<file path=xl/comments2.xml><?xml version="1.0" encoding="utf-8"?>
<comments xmlns="http://schemas.openxmlformats.org/spreadsheetml/2006/main">
  <authors>
    <author>1988300967</author>
    <author>1981300104</author>
  </authors>
  <commentList>
    <comment ref="S3" authorId="0">
      <text>
        <r>
          <rPr>
            <b/>
            <sz val="11"/>
            <color indexed="10"/>
            <rFont val="ＭＳ Ｐゴシック"/>
            <family val="3"/>
          </rPr>
          <t>注意）着色されているセルは入力後に無色となります。確認後印刷してください。</t>
        </r>
      </text>
    </comment>
    <comment ref="AA15" authorId="1">
      <text>
        <r>
          <rPr>
            <b/>
            <sz val="9"/>
            <rFont val="MS P ゴシック"/>
            <family val="3"/>
          </rPr>
          <t>見積り作成日入力
例)</t>
        </r>
        <r>
          <rPr>
            <b/>
            <sz val="9"/>
            <color indexed="10"/>
            <rFont val="MS P ゴシック"/>
            <family val="3"/>
          </rPr>
          <t>2024/04/01</t>
        </r>
      </text>
    </comment>
    <comment ref="AD40" authorId="1">
      <text>
        <r>
          <rPr>
            <b/>
            <sz val="9"/>
            <color indexed="10"/>
            <rFont val="MS P ゴシック"/>
            <family val="3"/>
          </rPr>
          <t>担当者印を捺印願います。</t>
        </r>
        <r>
          <rPr>
            <sz val="9"/>
            <color indexed="10"/>
            <rFont val="MS P ゴシック"/>
            <family val="3"/>
          </rPr>
          <t xml:space="preserve">
</t>
        </r>
      </text>
    </comment>
    <comment ref="N50" authorId="0">
      <text>
        <r>
          <rPr>
            <sz val="10"/>
            <rFont val="ＭＳ Ｐゴシック"/>
            <family val="3"/>
          </rPr>
          <t>任意記入です。空欄でも構いません。
別紙でも結構です。その場合は、　「</t>
        </r>
        <r>
          <rPr>
            <sz val="10"/>
            <color indexed="10"/>
            <rFont val="ＭＳ Ｐゴシック"/>
            <family val="3"/>
          </rPr>
          <t>別紙見積り条件書による</t>
        </r>
        <r>
          <rPr>
            <sz val="10"/>
            <rFont val="ＭＳ Ｐゴシック"/>
            <family val="3"/>
          </rPr>
          <t>」と記載してください。</t>
        </r>
      </text>
    </comment>
    <comment ref="B60" authorId="1">
      <text>
        <r>
          <rPr>
            <b/>
            <sz val="9"/>
            <rFont val="MS P ゴシック"/>
            <family val="3"/>
          </rPr>
          <t>始業日例）</t>
        </r>
        <r>
          <rPr>
            <b/>
            <sz val="9"/>
            <color indexed="10"/>
            <rFont val="MS P ゴシック"/>
            <family val="3"/>
          </rPr>
          <t>2024/04/01</t>
        </r>
      </text>
    </comment>
    <comment ref="H60" authorId="1">
      <text>
        <r>
          <rPr>
            <b/>
            <sz val="9"/>
            <rFont val="MS P ゴシック"/>
            <family val="3"/>
          </rPr>
          <t>終了日例)</t>
        </r>
        <r>
          <rPr>
            <b/>
            <sz val="9"/>
            <color indexed="10"/>
            <rFont val="MS P ゴシック"/>
            <family val="3"/>
          </rPr>
          <t>2025/03/31</t>
        </r>
      </text>
    </comment>
  </commentList>
</comments>
</file>

<file path=xl/comments3.xml><?xml version="1.0" encoding="utf-8"?>
<comments xmlns="http://schemas.openxmlformats.org/spreadsheetml/2006/main">
  <authors>
    <author>2013300182</author>
    <author>1981300104</author>
  </authors>
  <commentList>
    <comment ref="G5" authorId="0">
      <text>
        <r>
          <rPr>
            <sz val="9"/>
            <color indexed="10"/>
            <rFont val="ＭＳ Ｐ明朝"/>
            <family val="1"/>
          </rPr>
          <t>直接l工事費の合計金額を記入願います</t>
        </r>
        <r>
          <rPr>
            <sz val="9"/>
            <color indexed="10"/>
            <rFont val="MS P ゴシック"/>
            <family val="3"/>
          </rPr>
          <t>。</t>
        </r>
      </text>
    </comment>
    <comment ref="B6" authorId="1">
      <text>
        <r>
          <rPr>
            <b/>
            <sz val="9"/>
            <color indexed="10"/>
            <rFont val="MS P ゴシック"/>
            <family val="3"/>
          </rPr>
          <t>選択してください</t>
        </r>
        <r>
          <rPr>
            <sz val="9"/>
            <rFont val="MS P ゴシック"/>
            <family val="3"/>
          </rPr>
          <t xml:space="preserve">
</t>
        </r>
      </text>
    </comment>
    <comment ref="H6" authorId="1">
      <text>
        <r>
          <rPr>
            <b/>
            <sz val="9"/>
            <color indexed="10"/>
            <rFont val="MS P ゴシック"/>
            <family val="3"/>
          </rPr>
          <t>選択してください</t>
        </r>
        <r>
          <rPr>
            <sz val="9"/>
            <rFont val="MS P ゴシック"/>
            <family val="3"/>
          </rPr>
          <t xml:space="preserve">
</t>
        </r>
      </text>
    </comment>
    <comment ref="E10" authorId="0">
      <text>
        <r>
          <rPr>
            <sz val="9"/>
            <color indexed="10"/>
            <rFont val="ＭＳ Ｐ明朝"/>
            <family val="1"/>
          </rPr>
          <t>会社の所在地を選択願います。</t>
        </r>
      </text>
    </comment>
  </commentList>
</comments>
</file>

<file path=xl/comments7.xml><?xml version="1.0" encoding="utf-8"?>
<comments xmlns="http://schemas.openxmlformats.org/spreadsheetml/2006/main">
  <authors>
    <author>1988300967</author>
  </authors>
  <commentList>
    <comment ref="J2" authorId="0">
      <text>
        <r>
          <rPr>
            <b/>
            <sz val="11"/>
            <color indexed="10"/>
            <rFont val="ＭＳ Ｐゴシック"/>
            <family val="3"/>
          </rPr>
          <t>適用事業所の場合は、現在の「加入・未加入」に関係なく「強制適用」となる人数を記載する。</t>
        </r>
      </text>
    </comment>
  </commentList>
</comments>
</file>

<file path=xl/sharedStrings.xml><?xml version="1.0" encoding="utf-8"?>
<sst xmlns="http://schemas.openxmlformats.org/spreadsheetml/2006/main" count="412" uniqueCount="267">
  <si>
    <t>保　険　名</t>
  </si>
  <si>
    <t>対　象　者</t>
  </si>
  <si>
    <t>保険料率</t>
  </si>
  <si>
    <t>加入率</t>
  </si>
  <si>
    <t>社会保険料</t>
  </si>
  <si>
    <t>％</t>
  </si>
  <si>
    <t>月末〆</t>
  </si>
  <si>
    <t>日払</t>
  </si>
  <si>
    <t>　※工事科目</t>
  </si>
  <si>
    <t xml:space="preserve"> 支払条件</t>
  </si>
  <si>
    <t>～</t>
  </si>
  <si>
    <t xml:space="preserve"> 工期 ・ 納期</t>
  </si>
  <si>
    <t>　　その他</t>
  </si>
  <si>
    <t>　　作業所</t>
  </si>
  <si>
    <t>　　見 積 条 件</t>
  </si>
  <si>
    <t xml:space="preserve"> 受渡場所</t>
  </si>
  <si>
    <t>取引先コード</t>
  </si>
  <si>
    <t>担当者</t>
  </si>
  <si>
    <t>計</t>
  </si>
  <si>
    <t>消　費　税　等</t>
  </si>
  <si>
    <t>　見積有効期限</t>
  </si>
  <si>
    <t>許可年月日</t>
  </si>
  <si>
    <t>工　事　価　格</t>
  </si>
  <si>
    <t>号</t>
  </si>
  <si>
    <t>第</t>
  </si>
  <si>
    <t>建 設 業 許 可 番 号 年 月 日</t>
  </si>
  <si>
    <t>工事コード</t>
  </si>
  <si>
    <t>西 武 建 設 株 式 会 社 　御 中</t>
  </si>
  <si>
    <t>№</t>
  </si>
  <si>
    <t>見　　積　　書</t>
  </si>
  <si>
    <t>（子ども・子育て拠出金を含む）</t>
  </si>
  <si>
    <t>見　　積　　総　　括　　書</t>
  </si>
  <si>
    <t>別紙内訳書のとおり</t>
  </si>
  <si>
    <t>要　素</t>
  </si>
  <si>
    <t xml:space="preserve"> 会　社　名</t>
  </si>
  <si>
    <t xml:space="preserve"> 〒 ・ 住所 ・ ＴＥＬ</t>
  </si>
  <si>
    <t xml:space="preserve"> 代　表　者</t>
  </si>
  <si>
    <t>（</t>
  </si>
  <si>
    <t>改定なし</t>
  </si>
  <si>
    <t>・R2.4.1月より子ども・子育て拠出金率0.36%に改定</t>
  </si>
  <si>
    <t>雇用保険</t>
  </si>
  <si>
    <t>健康保険</t>
  </si>
  <si>
    <t>介護保険</t>
  </si>
  <si>
    <t>厚生年金</t>
  </si>
  <si>
    <t>子ども・子育て拠出金</t>
  </si>
  <si>
    <t>保険料率計</t>
  </si>
  <si>
    <t>茨城</t>
  </si>
  <si>
    <t>栃木</t>
  </si>
  <si>
    <t>群馬</t>
  </si>
  <si>
    <t>埼玉</t>
  </si>
  <si>
    <t>千葉</t>
  </si>
  <si>
    <t>東京</t>
  </si>
  <si>
    <t>神奈川</t>
  </si>
  <si>
    <t>山梨</t>
  </si>
  <si>
    <t>長野</t>
  </si>
  <si>
    <t>滋賀</t>
  </si>
  <si>
    <t>京都</t>
  </si>
  <si>
    <t>大阪</t>
  </si>
  <si>
    <t>兵庫</t>
  </si>
  <si>
    <t>奈良</t>
  </si>
  <si>
    <t>北海道</t>
  </si>
  <si>
    <t>青森</t>
  </si>
  <si>
    <t>岩手</t>
  </si>
  <si>
    <t>宮城</t>
  </si>
  <si>
    <t>秋田</t>
  </si>
  <si>
    <t>山形</t>
  </si>
  <si>
    <t>福島</t>
  </si>
  <si>
    <t>新潟</t>
  </si>
  <si>
    <t>富山</t>
  </si>
  <si>
    <t>石川</t>
  </si>
  <si>
    <t>福井</t>
  </si>
  <si>
    <t>岐阜</t>
  </si>
  <si>
    <t>静岡</t>
  </si>
  <si>
    <t>愛知</t>
  </si>
  <si>
    <t>三重</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</si>
  <si>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</si>
  <si>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</si>
  <si>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</si>
  <si>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</si>
  <si>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</si>
  <si>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</si>
  <si>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</si>
  <si>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</si>
  <si>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</si>
  <si>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</si>
  <si>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</si>
  <si>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</si>
  <si>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</si>
  <si>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</si>
  <si>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</si>
  <si>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</si>
  <si>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</si>
  <si>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</si>
  <si>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工事件名</t>
  </si>
  <si>
    <t>大　臣</t>
  </si>
  <si>
    <t>許可不要</t>
  </si>
  <si>
    <t>般
特</t>
  </si>
  <si>
    <t>知　事</t>
  </si>
  <si>
    <t>㊞</t>
  </si>
  <si>
    <t>取引代金受領に関する依頼書提出済</t>
  </si>
  <si>
    <t>）</t>
  </si>
  <si>
    <t>Ver.</t>
  </si>
  <si>
    <t>諸経費</t>
  </si>
  <si>
    <t>・厚生年金2017年10月分～適用(上限18.3)</t>
  </si>
  <si>
    <t>(一般＝0.70％）</t>
  </si>
  <si>
    <t>共通仮設費</t>
  </si>
  <si>
    <t>その他労務費算定例</t>
  </si>
  <si>
    <t>加入率の計算</t>
  </si>
  <si>
    <t>加入率の考え方</t>
  </si>
  <si>
    <t>内訳書（参考）</t>
  </si>
  <si>
    <t>工事費総括表記入例</t>
  </si>
  <si>
    <t>工事費総括表</t>
  </si>
  <si>
    <t>見積り書</t>
  </si>
  <si>
    <t>説明文</t>
  </si>
  <si>
    <t>ＥｘｃｅｌＢｏｏｋ内シート</t>
  </si>
  <si>
    <t>【お問い合わせ先】
土木工事については、
　土木事業部 管理部 Tel：04-2926-3729　Fax：04-2926-3475
建築工事（ＲＣ・ＳＲＣ造の建築物 等）については、
　建築事業部 管理部 Tel：04-2926-3392　Fax：04-2926-3408
リノベーション工事（建築物の改修及び耐震補強 等）については、
　リノベーション事業部 管理部 Tel：04-2926-3323　Fax：04-2926-3430
戸建工事（戸建住宅・大型木造等の建築物 等）については、
　戸建事業部 管理部 Tel：04-2926-3455　Fax：04-2926-3472</t>
  </si>
  <si>
    <r>
      <t xml:space="preserve">
　日頃より弊社の工事施工ならびに安全管理活動に格別のご協力を賜り厚く御礼申し上げます。
社会保険の未加入対策に関して、国土交通省より「社会保険の加入に関する下請け指導ガイドライン」（2012年7月4日制定・2016年7月28日改定）により元請け企業として実施すべき内容が指導されています。
　弊社におきましては以前より、
　　◆国土交通省の「社会保険の加入に関する下請け指導ガイドライン」
　　◆一般社団法人 日本建設業連合会の「社会保険加入促進要綱」、
　　　　「社会保険の加入促進に関する実施要領」
　　◆社会保険未加入対策推進協議会（平成29年4月より建設業社会保険推進連絡
　　　　協議会に改称予定）の申し合わせ事項を尊重し施策を施してまいりました。
　　　上記３点を鑑み、統一書式による見積り書の提出を本年１月よりお願いしてまいり
　　ました。約３か月間の試行期間を経て「</t>
    </r>
    <r>
      <rPr>
        <b/>
        <sz val="13"/>
        <rFont val="ＭＳ Ｐ明朝"/>
        <family val="1"/>
      </rPr>
      <t>４月１日より正式施行」</t>
    </r>
    <r>
      <rPr>
        <sz val="13"/>
        <rFont val="ＭＳ Ｐ明朝"/>
        <family val="1"/>
      </rPr>
      <t>といたします。
　　　内容の修正を行った関係で「試行期間にお願いしてきた内容と一部異なる部分も
　　ございます」お手数をおかけいたしますが、下記内容をご確認いただき取引先の皆
　　様のご理解とご協力をお願いいたします。
　　　　</t>
    </r>
    <r>
      <rPr>
        <b/>
        <sz val="13"/>
        <rFont val="ＭＳ Ｐ明朝"/>
        <family val="1"/>
      </rPr>
      <t>　</t>
    </r>
    <r>
      <rPr>
        <b/>
        <sz val="14"/>
        <rFont val="ＭＳ Ｐ明朝"/>
        <family val="1"/>
      </rPr>
      <t>実施内容：　見積書の書式統一（法定福利費の明示）</t>
    </r>
    <r>
      <rPr>
        <sz val="13"/>
        <rFont val="ＭＳ Ｐ明朝"/>
        <family val="1"/>
      </rPr>
      <t xml:space="preserve">
　　　　　</t>
    </r>
    <r>
      <rPr>
        <b/>
        <sz val="14"/>
        <color indexed="48"/>
        <rFont val="ＭＳ Ｐ明朝"/>
        <family val="1"/>
      </rPr>
      <t>施　行　日：　2017年４月１日</t>
    </r>
    <r>
      <rPr>
        <sz val="13"/>
        <rFont val="ＭＳ Ｐ明朝"/>
        <family val="1"/>
      </rPr>
      <t xml:space="preserve">
　　　</t>
    </r>
    <r>
      <rPr>
        <b/>
        <sz val="13"/>
        <color indexed="10"/>
        <rFont val="ＭＳ Ｐ明朝"/>
        <family val="1"/>
      </rPr>
      <t>※．法定福利費相当額 等の記入対象外となる見積書：
　　　　　材料のみ、経費等労務が関わらない見積書及び建設工事に直接関わらない
　　　　職種(交通誘導員、運搬 等）の見積書</t>
    </r>
    <r>
      <rPr>
        <sz val="13"/>
        <rFont val="ＭＳ Ｐ明朝"/>
        <family val="1"/>
      </rPr>
      <t xml:space="preserve">
</t>
    </r>
  </si>
  <si>
    <t>社会保険未加入対策に伴う見積書統一について</t>
  </si>
  <si>
    <t>西武建設株式会社
土木事業部
建築事業部
リノベーション事業部
戸建事業部</t>
  </si>
  <si>
    <t>取引会社のみなさまへ</t>
  </si>
  <si>
    <t>記入例</t>
  </si>
  <si>
    <t>番号</t>
  </si>
  <si>
    <t>名　　　　　称</t>
  </si>
  <si>
    <t>仕　　　　　　　　様</t>
  </si>
  <si>
    <t>数　　量</t>
  </si>
  <si>
    <t>単位</t>
  </si>
  <si>
    <t>金　　　　　　　　　　　額</t>
  </si>
  <si>
    <t>摘　　要</t>
  </si>
  <si>
    <t>(品質形状寸法等)</t>
  </si>
  <si>
    <t>単　　　価</t>
  </si>
  <si>
    <t>金　　　　　額</t>
  </si>
  <si>
    <t>工事費内訳</t>
  </si>
  <si>
    <t>直接工事費</t>
  </si>
  <si>
    <t>式</t>
  </si>
  <si>
    <t>別紙内訳のとおり</t>
  </si>
  <si>
    <t>共通仮設費</t>
  </si>
  <si>
    <t>諸経費</t>
  </si>
  <si>
    <t>小計</t>
  </si>
  <si>
    <t>①</t>
  </si>
  <si>
    <t>②</t>
  </si>
  <si>
    <t>③</t>
  </si>
  <si>
    <t>法定福利費相当額（会社負担分）</t>
  </si>
  <si>
    <t>会社所在地：</t>
  </si>
  <si>
    <t>対象労務費：</t>
  </si>
  <si>
    <t>④</t>
  </si>
  <si>
    <t>⑤</t>
  </si>
  <si>
    <t>保　険　名</t>
  </si>
  <si>
    <t>対　象　者</t>
  </si>
  <si>
    <t>保険料率</t>
  </si>
  <si>
    <t>加入率</t>
  </si>
  <si>
    <t>社会保険料</t>
  </si>
  <si>
    <t>雇用保険</t>
  </si>
  <si>
    <t>全労働者</t>
  </si>
  <si>
    <t>健康保険</t>
  </si>
  <si>
    <t>※都道府県により
　異なりますので注意</t>
  </si>
  <si>
    <t>（子ども・子育て拠出金0.2%を含む）</t>
  </si>
  <si>
    <t>法定福利費相当額　計</t>
  </si>
  <si>
    <t>合計</t>
  </si>
  <si>
    <t>⑥＝①＋⑤</t>
  </si>
  <si>
    <t>　</t>
  </si>
  <si>
    <r>
      <t>西武建設株式会社　</t>
    </r>
    <r>
      <rPr>
        <sz val="10"/>
        <rFont val="ＭＳ Ｐ明朝"/>
        <family val="1"/>
      </rPr>
      <t>見積書用紙</t>
    </r>
  </si>
  <si>
    <r>
      <rPr>
        <b/>
        <sz val="11"/>
        <color indexed="10"/>
        <rFont val="ＭＳ Ｐゴシック"/>
        <family val="3"/>
      </rPr>
      <t>① 「</t>
    </r>
    <r>
      <rPr>
        <sz val="11"/>
        <color indexed="10"/>
        <rFont val="ＭＳ Ｐゴシック"/>
        <family val="3"/>
      </rPr>
      <t>工事費」となります。（法定福利費を含まない金額）</t>
    </r>
  </si>
  <si>
    <r>
      <rPr>
        <b/>
        <sz val="11"/>
        <color indexed="10"/>
        <rFont val="ＭＳ Ｐゴシック"/>
        <family val="3"/>
      </rPr>
      <t xml:space="preserve">② </t>
    </r>
    <r>
      <rPr>
        <sz val="11"/>
        <color indexed="10"/>
        <rFont val="ＭＳ Ｐゴシック"/>
        <family val="3"/>
      </rPr>
      <t>会社の所在地を記入して下さい。（協会けんぽ加入時 等参考にさせていただきます）</t>
    </r>
  </si>
  <si>
    <r>
      <rPr>
        <b/>
        <sz val="11"/>
        <color indexed="10"/>
        <rFont val="ＭＳ Ｐゴシック"/>
        <family val="3"/>
      </rPr>
      <t xml:space="preserve">③ </t>
    </r>
    <r>
      <rPr>
        <sz val="11"/>
        <color indexed="10"/>
        <rFont val="ＭＳ Ｐゴシック"/>
        <family val="3"/>
      </rPr>
      <t>工事費に含まれている労務費の合計金額を記入して下さい。また、下記「参考」を基に算出された場合は算出根拠の提出をお願いする</t>
    </r>
  </si>
  <si>
    <t>　　ことがあります。</t>
  </si>
  <si>
    <r>
      <rPr>
        <b/>
        <sz val="11"/>
        <color indexed="10"/>
        <rFont val="ＭＳ Ｐゴシック"/>
        <family val="3"/>
      </rPr>
      <t xml:space="preserve">④ </t>
    </r>
    <r>
      <rPr>
        <sz val="11"/>
        <color indexed="10"/>
        <rFont val="ＭＳ Ｐゴシック"/>
        <family val="3"/>
      </rPr>
      <t>各保険料率は「加入組合」及び下記「参考」に有る保険種類毎に料率をご確認いただき記入して下さい。</t>
    </r>
  </si>
  <si>
    <t>　 （厚生年金保険については、「子ども・子育て拠出金」を含めた保険料率で記入して下さい。</t>
  </si>
  <si>
    <r>
      <rPr>
        <b/>
        <sz val="11"/>
        <color indexed="10"/>
        <rFont val="ＭＳ Ｐゴシック"/>
        <family val="3"/>
      </rPr>
      <t xml:space="preserve">⑤ </t>
    </r>
    <r>
      <rPr>
        <sz val="11"/>
        <color indexed="10"/>
        <rFont val="ＭＳ Ｐゴシック"/>
        <family val="3"/>
      </rPr>
      <t>社会保険への加入率を記入して下さい。</t>
    </r>
  </si>
  <si>
    <t>　　貴社の標準的な率をご記載ください。別シートに考え方及び、算出シートを添付してあります。</t>
  </si>
  <si>
    <r>
      <rPr>
        <b/>
        <sz val="11"/>
        <color indexed="10"/>
        <rFont val="ＭＳ Ｐゴシック"/>
        <family val="3"/>
      </rPr>
      <t>⑤ 「法定福利費相当額」</t>
    </r>
    <r>
      <rPr>
        <sz val="11"/>
        <color indexed="10"/>
        <rFont val="ＭＳ Ｐゴシック"/>
        <family val="3"/>
      </rPr>
      <t>となります。</t>
    </r>
  </si>
  <si>
    <t>⑥ 法定福利費を含んだ「契約金額」となります。</t>
  </si>
  <si>
    <t>◆参　考◆</t>
  </si>
  <si>
    <t>　■下記参考より該当する最新の保険率を確認し記入して下さい■</t>
  </si>
  <si>
    <t>雇用保険：</t>
  </si>
  <si>
    <t>http://www.mhlw.go.jp/stf/seisakunitsuite/bunya/0000108634.html</t>
  </si>
  <si>
    <t>健康保険：</t>
  </si>
  <si>
    <t>https://www.kyoukaikenpo.or.jp/g3/cat330/sb3130/h28/280203</t>
  </si>
  <si>
    <t>厚生年金保険：</t>
  </si>
  <si>
    <t>https://www.nenkin.go.jp/service/seidozenpan/yakuwari/20150518.html#cmskousei</t>
  </si>
  <si>
    <t>　■法定福利費の算出方法について■　（国土交通省ＨＰより抜粋）　　</t>
  </si>
  <si>
    <t>http://www.mlit.go.jp/common/001090440.pdf</t>
  </si>
  <si>
    <t>法定福利費の
基本的な算出
方法</t>
  </si>
  <si>
    <t>法定福利費は、通常、年間の賃金総額に各保険の保険料率を乗じて計算します。</t>
  </si>
  <si>
    <t>しかし、各工事の見積りでは、労働者の年間賃金を把握することは不可能です。</t>
  </si>
  <si>
    <t>そのため、見積額に計上した『労務費』を賃金とみなして、それに各保険の保険料率を</t>
  </si>
  <si>
    <t>乗じて算出する方法が一般的です。</t>
  </si>
  <si>
    <t>その他の算出方法</t>
  </si>
  <si>
    <t>法定福利費の算出方法としては、自社の施工実績に基づくデータ等を用いて工事費に</t>
  </si>
  <si>
    <t>含まれる平均的な法定福利費の割合や工事の数量当たりの平均的な法定福利費を</t>
  </si>
  <si>
    <t>あらかじめ算出した上で、個別工事ごとの法定福利費を簡便に算出することも考えられます。</t>
  </si>
  <si>
    <t>この方法は、その性質上、ある程度定型化した、工事費の増減又は数量の増減が労務費と</t>
  </si>
  <si>
    <t>比例している工事について使用することが適当です。</t>
  </si>
  <si>
    <t>内訳明示した見積書の「加入率」の考え方 （例）</t>
  </si>
  <si>
    <t>現状の従事者人数及び加入人数</t>
  </si>
  <si>
    <t>会社名 等</t>
  </si>
  <si>
    <t>格付け</t>
  </si>
  <si>
    <t>適用区分</t>
  </si>
  <si>
    <t>現場従事者数</t>
  </si>
  <si>
    <t>雇用保険</t>
  </si>
  <si>
    <t>厚生年金保険</t>
  </si>
  <si>
    <t>医療保険</t>
  </si>
  <si>
    <t>備考</t>
  </si>
  <si>
    <t>一次下請け会社（自社）</t>
  </si>
  <si>
    <t>〇〇建設㈱</t>
  </si>
  <si>
    <t>強制適用</t>
  </si>
  <si>
    <t>二次下請け会社</t>
  </si>
  <si>
    <t>Ａ社</t>
  </si>
  <si>
    <t>法人</t>
  </si>
  <si>
    <t>Ｂ社</t>
  </si>
  <si>
    <t>Ｃ社</t>
  </si>
  <si>
    <t>イ</t>
  </si>
  <si>
    <t>個人事業主</t>
  </si>
  <si>
    <t>ロ</t>
  </si>
  <si>
    <t>適用除外</t>
  </si>
  <si>
    <t>ハ</t>
  </si>
  <si>
    <t>現場従事者人数　計</t>
  </si>
  <si>
    <t>--</t>
  </si>
  <si>
    <t>現場従事者加入率</t>
  </si>
  <si>
    <t>見積り書記載の率を計算する際の対象人数</t>
  </si>
  <si>
    <t>自社だけで考えた場合</t>
  </si>
  <si>
    <t>自社現場従事者加入率</t>
  </si>
  <si>
    <t>Ａ社㈱</t>
  </si>
  <si>
    <t>「強制適用」事業所の場合は、現在の「加入・未加入」に関係なく強制適用となる人数を記載する。</t>
  </si>
  <si>
    <t>Ｂ社㈱</t>
  </si>
  <si>
    <t>Ｃ社㈲</t>
  </si>
  <si>
    <t>個人事業主
（一人親方）</t>
  </si>
  <si>
    <t>※1．現場従事者数は、「技能労働者人数」及び「工事管理担当部署人数」の合計人数。　　　※2．例）以外のﾊﾟﾀｰﾝも有るので別表を参考にする。</t>
  </si>
  <si>
    <t>加入率算出シート</t>
  </si>
  <si>
    <t>自社</t>
  </si>
  <si>
    <t>下請け会社（二次以降含む）</t>
  </si>
  <si>
    <t>適用除外</t>
  </si>
  <si>
    <t>協力会社現場従事者人数　計</t>
  </si>
  <si>
    <t>協力会社現場従事者加入率</t>
  </si>
  <si>
    <t>合計現場従事者人数　計</t>
  </si>
  <si>
    <t>合計現場従事者加入率</t>
  </si>
  <si>
    <t>※1．現場従事者数とは、「技能労働者人数」及び「工事管理担当部署人数」の合計人数。</t>
  </si>
  <si>
    <t>「その他の方法」による総労務費算出　例</t>
  </si>
  <si>
    <t>参　　考</t>
  </si>
  <si>
    <t>※</t>
  </si>
  <si>
    <t>算出根拠①　　実労働者数及び労務単価が判っている場合。</t>
  </si>
  <si>
    <t>　純工事費</t>
  </si>
  <si>
    <t>土工　３名　×　５５日</t>
  </si>
  <si>
    <t>人日</t>
  </si>
  <si>
    <t>オペレーター　２名　×　５５日</t>
  </si>
  <si>
    <t>　現場管理費</t>
  </si>
  <si>
    <t>現場管理社員</t>
  </si>
  <si>
    <t>総労務費</t>
  </si>
  <si>
    <t>算出根拠②　工事費における労務費率が判っている場合。</t>
  </si>
  <si>
    <t>労務費率</t>
  </si>
  <si>
    <t>工事費</t>
  </si>
  <si>
    <t>労務費</t>
  </si>
  <si>
    <t>　直接工事費</t>
  </si>
  <si>
    <t>％</t>
  </si>
  <si>
    <t>　共通仮設費</t>
  </si>
  <si>
    <t>算出根拠②　工事費当りの保険料負担率が実績により判っている場合。</t>
  </si>
  <si>
    <t>　※上記内容はあくまで一例です。各社・業界の実情に合わせた方法で算出して下さい。</t>
  </si>
  <si>
    <t>小　　計</t>
  </si>
  <si>
    <t>法定福利費相当額（会社負担分）</t>
  </si>
  <si>
    <t>合　　計</t>
  </si>
  <si>
    <t>内　　　　訳　　　　書</t>
  </si>
  <si>
    <t>2024.04.01～</t>
  </si>
  <si>
    <t>2025.3.31迄適用</t>
  </si>
  <si>
    <t>・健康保険改定 R6.3～</t>
  </si>
  <si>
    <t>・介護保険 R6年3月～</t>
  </si>
  <si>
    <r>
      <t>西武建設株式会社　</t>
    </r>
    <r>
      <rPr>
        <sz val="10"/>
        <rFont val="ＭＳ Ｐ明朝"/>
        <family val="1"/>
      </rPr>
      <t>見積書用紙　Ver.2024.04</t>
    </r>
  </si>
  <si>
    <t>2024.04.</t>
  </si>
  <si>
    <t>東京</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</si>
</sst>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0;&quot;▲ &quot;#,##0.000"/>
    <numFmt numFmtId="178" formatCode="\ [$-411]ggge&quot;年&quot;m&quot;月&quot;d&quot;日&quot;\ "/>
    <numFmt numFmtId="179" formatCode="[$-411]ggge&quot;年&quot;m&quot;月&quot;d&quot;日&quot;;@\ "/>
    <numFmt numFmtId="180" formatCode="yyyy&quot;年&quot;m&quot;月&quot;d&quot;日&quot;;@"/>
    <numFmt numFmtId="181" formatCode="[$-F800]dddd\,\ mmmm\ dd\,\ yyyy"/>
    <numFmt numFmtId="182" formatCode="0.0%"/>
    <numFmt numFmtId="183" formatCode="0.000%"/>
    <numFmt numFmtId="184" formatCode="@\(\ &quot;  頁&quot;\)"/>
    <numFmt numFmtId="185" formatCode="0.000"/>
    <numFmt numFmtId="186" formatCode="\(\ @&quot;頁&quot;\)"/>
    <numFmt numFmtId="187" formatCode="&quot;¥&quot;#,###.\-;[Red]&quot;¥&quot;\-#,###.\-"/>
    <numFmt numFmtId="188" formatCode="\(0.000%\)"/>
  </numFmts>
  <fonts count="157">
    <font>
      <sz val="11"/>
      <name val="ＭＳ Ｐゴシック"/>
      <family val="3"/>
    </font>
    <font>
      <sz val="11"/>
      <color indexed="8"/>
      <name val="ＭＳ Ｐゴシック"/>
      <family val="3"/>
    </font>
    <font>
      <b/>
      <sz val="15"/>
      <color indexed="56"/>
      <name val="ＭＳ Ｐゴシック"/>
      <family val="3"/>
    </font>
    <font>
      <sz val="6"/>
      <name val="ＭＳ Ｐゴシック"/>
      <family val="3"/>
    </font>
    <font>
      <sz val="10"/>
      <name val="ＭＳ Ｐ明朝"/>
      <family val="1"/>
    </font>
    <font>
      <sz val="9"/>
      <name val="ＭＳ Ｐ明朝"/>
      <family val="1"/>
    </font>
    <font>
      <sz val="11"/>
      <name val="ＭＳ Ｐ明朝"/>
      <family val="1"/>
    </font>
    <font>
      <u val="single"/>
      <sz val="11"/>
      <color indexed="12"/>
      <name val="ＭＳ Ｐゴシック"/>
      <family val="3"/>
    </font>
    <font>
      <sz val="22"/>
      <name val="ＭＳ Ｐ明朝"/>
      <family val="1"/>
    </font>
    <font>
      <sz val="26"/>
      <name val="ＭＳ Ｐ明朝"/>
      <family val="1"/>
    </font>
    <font>
      <sz val="16"/>
      <name val="ＭＳ Ｐ明朝"/>
      <family val="1"/>
    </font>
    <font>
      <sz val="10"/>
      <name val="ＭＳ Ｐゴシック"/>
      <family val="3"/>
    </font>
    <font>
      <sz val="12"/>
      <name val="ＭＳ Ｐ明朝"/>
      <family val="1"/>
    </font>
    <font>
      <b/>
      <sz val="12"/>
      <name val="ＭＳ Ｐ明朝"/>
      <family val="1"/>
    </font>
    <font>
      <sz val="9"/>
      <name val="HG丸ｺﾞｼｯｸM-PRO"/>
      <family val="3"/>
    </font>
    <font>
      <sz val="10"/>
      <name val="HG丸ｺﾞｼｯｸM-PRO"/>
      <family val="3"/>
    </font>
    <font>
      <b/>
      <sz val="10"/>
      <name val="HG丸ｺﾞｼｯｸM-PRO"/>
      <family val="3"/>
    </font>
    <font>
      <sz val="18"/>
      <name val="ＭＳ Ｐ明朝"/>
      <family val="1"/>
    </font>
    <font>
      <b/>
      <u val="double"/>
      <sz val="18"/>
      <name val="ＭＳ Ｐ明朝"/>
      <family val="1"/>
    </font>
    <font>
      <sz val="9"/>
      <color indexed="10"/>
      <name val="ＭＳ Ｐ明朝"/>
      <family val="1"/>
    </font>
    <font>
      <sz val="9"/>
      <color indexed="10"/>
      <name val="MS P ゴシック"/>
      <family val="3"/>
    </font>
    <font>
      <sz val="9"/>
      <color indexed="8"/>
      <name val="MS UI Gothic"/>
      <family val="3"/>
    </font>
    <font>
      <sz val="10"/>
      <name val="ＭＳ ゴシック"/>
      <family val="3"/>
    </font>
    <font>
      <sz val="11"/>
      <name val="HG創英角ｺﾞｼｯｸUB"/>
      <family val="3"/>
    </font>
    <font>
      <sz val="18"/>
      <name val="ＭＳ Ｐゴシック"/>
      <family val="3"/>
    </font>
    <font>
      <b/>
      <sz val="11"/>
      <color indexed="10"/>
      <name val="ＭＳ Ｐゴシック"/>
      <family val="3"/>
    </font>
    <font>
      <sz val="10"/>
      <color indexed="10"/>
      <name val="ＭＳ Ｐゴシック"/>
      <family val="3"/>
    </font>
    <font>
      <sz val="9"/>
      <name val="MS P ゴシック"/>
      <family val="3"/>
    </font>
    <font>
      <b/>
      <sz val="9"/>
      <name val="MS P ゴシック"/>
      <family val="3"/>
    </font>
    <font>
      <b/>
      <sz val="9"/>
      <color indexed="10"/>
      <name val="MS P ゴシック"/>
      <family val="3"/>
    </font>
    <font>
      <sz val="11"/>
      <color indexed="10"/>
      <name val="ＭＳ Ｐゴシック"/>
      <family val="3"/>
    </font>
    <font>
      <sz val="13"/>
      <name val="ＭＳ Ｐ明朝"/>
      <family val="1"/>
    </font>
    <font>
      <b/>
      <sz val="13"/>
      <name val="ＭＳ Ｐ明朝"/>
      <family val="1"/>
    </font>
    <font>
      <b/>
      <sz val="14"/>
      <name val="ＭＳ Ｐ明朝"/>
      <family val="1"/>
    </font>
    <font>
      <b/>
      <sz val="14"/>
      <color indexed="48"/>
      <name val="ＭＳ Ｐ明朝"/>
      <family val="1"/>
    </font>
    <font>
      <b/>
      <sz val="13"/>
      <color indexed="10"/>
      <name val="ＭＳ Ｐ明朝"/>
      <family val="1"/>
    </font>
    <font>
      <sz val="11"/>
      <name val="MS UI Gothic"/>
      <family val="3"/>
    </font>
    <font>
      <sz val="10"/>
      <name val="MS UI Gothic"/>
      <family val="3"/>
    </font>
    <font>
      <b/>
      <sz val="11"/>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HG丸ｺﾞｼｯｸM-PRO"/>
      <family val="3"/>
    </font>
    <font>
      <sz val="11"/>
      <color indexed="8"/>
      <name val="HG丸ｺﾞｼｯｸM-PRO"/>
      <family val="3"/>
    </font>
    <font>
      <sz val="10"/>
      <color indexed="53"/>
      <name val="HG丸ｺﾞｼｯｸM-PRO"/>
      <family val="3"/>
    </font>
    <font>
      <sz val="10"/>
      <color indexed="10"/>
      <name val="HG丸ｺﾞｼｯｸM-PRO"/>
      <family val="3"/>
    </font>
    <font>
      <sz val="10"/>
      <color indexed="8"/>
      <name val="HG丸ｺﾞｼｯｸM-PRO"/>
      <family val="3"/>
    </font>
    <font>
      <sz val="10"/>
      <color indexed="12"/>
      <name val="HG丸ｺﾞｼｯｸM-PRO"/>
      <family val="3"/>
    </font>
    <font>
      <sz val="9"/>
      <color indexed="12"/>
      <name val="HG丸ｺﾞｼｯｸM-PRO"/>
      <family val="3"/>
    </font>
    <font>
      <b/>
      <sz val="10"/>
      <color indexed="10"/>
      <name val="HG丸ｺﾞｼｯｸM-PRO"/>
      <family val="3"/>
    </font>
    <font>
      <sz val="11"/>
      <color indexed="10"/>
      <name val="HG丸ｺﾞｼｯｸM-PRO"/>
      <family val="3"/>
    </font>
    <font>
      <b/>
      <sz val="9"/>
      <color indexed="10"/>
      <name val="ＭＳ Ｐ明朝"/>
      <family val="1"/>
    </font>
    <font>
      <sz val="11"/>
      <color indexed="10"/>
      <name val="ＭＳ Ｐ明朝"/>
      <family val="1"/>
    </font>
    <font>
      <sz val="11"/>
      <color indexed="8"/>
      <name val="ＭＳ Ｐ明朝"/>
      <family val="1"/>
    </font>
    <font>
      <sz val="9"/>
      <color indexed="8"/>
      <name val="ＭＳ Ｐ明朝"/>
      <family val="1"/>
    </font>
    <font>
      <b/>
      <sz val="16"/>
      <color indexed="10"/>
      <name val="ＭＳ Ｐゴシック"/>
      <family val="3"/>
    </font>
    <font>
      <b/>
      <sz val="11"/>
      <color indexed="10"/>
      <name val="MS UI Gothic"/>
      <family val="3"/>
    </font>
    <font>
      <sz val="11"/>
      <color indexed="10"/>
      <name val="MS UI Gothic"/>
      <family val="3"/>
    </font>
    <font>
      <sz val="11"/>
      <color indexed="8"/>
      <name val="MS UI Gothic"/>
      <family val="3"/>
    </font>
    <font>
      <b/>
      <sz val="12"/>
      <color indexed="8"/>
      <name val="ＭＳ Ｐゴシック"/>
      <family val="3"/>
    </font>
    <font>
      <sz val="11"/>
      <color indexed="12"/>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sz val="11"/>
      <color indexed="12"/>
      <name val="ＭＳ Ｐゴシック"/>
      <family val="3"/>
    </font>
    <font>
      <b/>
      <u val="single"/>
      <sz val="12"/>
      <color indexed="8"/>
      <name val="ＭＳ Ｐゴシック"/>
      <family val="3"/>
    </font>
    <font>
      <b/>
      <sz val="14"/>
      <color indexed="8"/>
      <name val="ＭＳ Ｐゴシック"/>
      <family val="3"/>
    </font>
    <font>
      <sz val="12"/>
      <color indexed="10"/>
      <name val="ＭＳ Ｐゴシック"/>
      <family val="3"/>
    </font>
    <font>
      <sz val="13"/>
      <color indexed="8"/>
      <name val="ＭＳ Ｐゴシック"/>
      <family val="3"/>
    </font>
    <font>
      <b/>
      <u val="single"/>
      <sz val="13"/>
      <color indexed="8"/>
      <name val="ＭＳ Ｐゴシック"/>
      <family val="3"/>
    </font>
    <font>
      <b/>
      <sz val="12"/>
      <color indexed="10"/>
      <name val="ＭＳ Ｐゴシック"/>
      <family val="3"/>
    </font>
    <font>
      <b/>
      <sz val="14"/>
      <color indexed="10"/>
      <name val="ＭＳ Ｐゴシック"/>
      <family val="3"/>
    </font>
    <font>
      <sz val="24"/>
      <color indexed="8"/>
      <name val="ＭＳ Ｐゴシック"/>
      <family val="3"/>
    </font>
    <font>
      <sz val="14"/>
      <color indexed="10"/>
      <name val="ＭＳ Ｐ明朝"/>
      <family val="1"/>
    </font>
    <font>
      <sz val="8.5"/>
      <color indexed="10"/>
      <name val="ＭＳ Ｐゴシック"/>
      <family val="3"/>
    </font>
    <font>
      <sz val="9"/>
      <color indexed="10"/>
      <name val="ＭＳ Ｐゴシック"/>
      <family val="3"/>
    </font>
    <font>
      <sz val="10"/>
      <color indexed="12"/>
      <name val="ＭＳ Ｐゴシック"/>
      <family val="3"/>
    </font>
    <font>
      <sz val="9"/>
      <color indexed="12"/>
      <name val="ＭＳ Ｐゴシック"/>
      <family val="3"/>
    </font>
    <font>
      <sz val="9"/>
      <color indexed="12"/>
      <name val="Calibri"/>
      <family val="2"/>
    </font>
    <font>
      <sz val="9"/>
      <color indexed="10"/>
      <name val="Calibri"/>
      <family val="2"/>
    </font>
    <font>
      <b/>
      <sz val="10.5"/>
      <color indexed="12"/>
      <name val="ＭＳ Ｐゴシック"/>
      <family val="3"/>
    </font>
    <font>
      <b/>
      <sz val="10.5"/>
      <color indexed="12"/>
      <name val="Calibri"/>
      <family val="2"/>
    </font>
    <font>
      <b/>
      <sz val="10.5"/>
      <color indexed="17"/>
      <name val="ＭＳ Ｐゴシック"/>
      <family val="3"/>
    </font>
    <font>
      <b/>
      <sz val="10"/>
      <color indexed="17"/>
      <name val="ＭＳ Ｐゴシック"/>
      <family val="3"/>
    </font>
    <font>
      <b/>
      <sz val="10"/>
      <color indexed="17"/>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HG丸ｺﾞｼｯｸM-PRO"/>
      <family val="3"/>
    </font>
    <font>
      <sz val="11"/>
      <color theme="1"/>
      <name val="HG丸ｺﾞｼｯｸM-PRO"/>
      <family val="3"/>
    </font>
    <font>
      <sz val="10"/>
      <color theme="9" tint="-0.24997000396251678"/>
      <name val="HG丸ｺﾞｼｯｸM-PRO"/>
      <family val="3"/>
    </font>
    <font>
      <sz val="10"/>
      <color rgb="FFFF0000"/>
      <name val="HG丸ｺﾞｼｯｸM-PRO"/>
      <family val="3"/>
    </font>
    <font>
      <sz val="10"/>
      <color theme="1"/>
      <name val="HG丸ｺﾞｼｯｸM-PRO"/>
      <family val="3"/>
    </font>
    <font>
      <sz val="10"/>
      <color rgb="FF0000FF"/>
      <name val="HG丸ｺﾞｼｯｸM-PRO"/>
      <family val="3"/>
    </font>
    <font>
      <sz val="9"/>
      <color rgb="FF0000FF"/>
      <name val="HG丸ｺﾞｼｯｸM-PRO"/>
      <family val="3"/>
    </font>
    <font>
      <b/>
      <sz val="10"/>
      <color rgb="FFFF0000"/>
      <name val="HG丸ｺﾞｼｯｸM-PRO"/>
      <family val="3"/>
    </font>
    <font>
      <sz val="11"/>
      <color rgb="FFFF0000"/>
      <name val="HG丸ｺﾞｼｯｸM-PRO"/>
      <family val="3"/>
    </font>
    <font>
      <b/>
      <sz val="9"/>
      <color rgb="FFFF0000"/>
      <name val="ＭＳ Ｐ明朝"/>
      <family val="1"/>
    </font>
    <font>
      <sz val="11"/>
      <color rgb="FFFF0000"/>
      <name val="ＭＳ Ｐ明朝"/>
      <family val="1"/>
    </font>
    <font>
      <sz val="11"/>
      <color theme="1"/>
      <name val="ＭＳ Ｐ明朝"/>
      <family val="1"/>
    </font>
    <font>
      <sz val="9"/>
      <color theme="1"/>
      <name val="ＭＳ Ｐ明朝"/>
      <family val="1"/>
    </font>
    <font>
      <b/>
      <sz val="11"/>
      <color rgb="FFFF0000"/>
      <name val="ＭＳ Ｐゴシック"/>
      <family val="3"/>
    </font>
    <font>
      <b/>
      <sz val="16"/>
      <color rgb="FFFF0000"/>
      <name val="ＭＳ Ｐゴシック"/>
      <family val="3"/>
    </font>
    <font>
      <b/>
      <sz val="11"/>
      <color rgb="FFFF0000"/>
      <name val="MS UI Gothic"/>
      <family val="3"/>
    </font>
    <font>
      <sz val="11"/>
      <color rgb="FFFF0000"/>
      <name val="MS UI Gothic"/>
      <family val="3"/>
    </font>
    <font>
      <sz val="11"/>
      <color theme="1"/>
      <name val="MS UI Gothic"/>
      <family val="3"/>
    </font>
    <font>
      <sz val="10"/>
      <name val="Cambria"/>
      <family val="3"/>
    </font>
    <font>
      <sz val="11"/>
      <name val="Cambria"/>
      <family val="3"/>
    </font>
    <font>
      <b/>
      <sz val="12"/>
      <color theme="1"/>
      <name val="Calibri"/>
      <family val="3"/>
    </font>
    <font>
      <sz val="11"/>
      <color rgb="FF0000FF"/>
      <name val="Calibri"/>
      <family val="3"/>
    </font>
    <font>
      <sz val="10"/>
      <color theme="1"/>
      <name val="Calibri"/>
      <family val="3"/>
    </font>
    <font>
      <sz val="12"/>
      <color theme="1"/>
      <name val="Calibri"/>
      <family val="3"/>
    </font>
    <font>
      <sz val="9"/>
      <color theme="1"/>
      <name val="Calibri"/>
      <family val="3"/>
    </font>
    <font>
      <b/>
      <sz val="11"/>
      <color rgb="FF0000FF"/>
      <name val="Calibri"/>
      <family val="3"/>
    </font>
    <font>
      <b/>
      <u val="single"/>
      <sz val="12"/>
      <color theme="1"/>
      <name val="Calibri"/>
      <family val="3"/>
    </font>
    <font>
      <sz val="10"/>
      <color rgb="FFFF0000"/>
      <name val="Calibri"/>
      <family val="3"/>
    </font>
    <font>
      <b/>
      <sz val="14"/>
      <color theme="1"/>
      <name val="Calibri"/>
      <family val="3"/>
    </font>
    <font>
      <sz val="12"/>
      <color rgb="FFFF0000"/>
      <name val="Calibri"/>
      <family val="3"/>
    </font>
    <font>
      <sz val="13"/>
      <color theme="1"/>
      <name val="Calibri"/>
      <family val="3"/>
    </font>
    <font>
      <b/>
      <u val="single"/>
      <sz val="13"/>
      <color theme="1"/>
      <name val="Calibri"/>
      <family val="3"/>
    </font>
    <font>
      <b/>
      <sz val="12"/>
      <color rgb="FFFF0000"/>
      <name val="ＭＳ Ｐゴシック"/>
      <family val="3"/>
    </font>
    <font>
      <b/>
      <sz val="14"/>
      <color rgb="FFFF0000"/>
      <name val="ＭＳ Ｐゴシック"/>
      <family val="3"/>
    </font>
    <font>
      <sz val="14"/>
      <color rgb="FFFF0000"/>
      <name val="ＭＳ Ｐ明朝"/>
      <family val="1"/>
    </font>
    <font>
      <sz val="11"/>
      <color theme="1"/>
      <name val="ＭＳ Ｐゴシック"/>
      <family val="3"/>
    </font>
    <font>
      <sz val="24"/>
      <color theme="1"/>
      <name val="ＭＳ Ｐゴシック"/>
      <family val="3"/>
    </font>
    <font>
      <sz val="8.5"/>
      <color rgb="FFFF0000"/>
      <name val="Calibri"/>
      <family val="3"/>
    </font>
    <font>
      <sz val="9"/>
      <color rgb="FFFF0000"/>
      <name val="Calibri"/>
      <family val="3"/>
    </font>
    <font>
      <sz val="10"/>
      <color rgb="FF0000FF"/>
      <name val="ＭＳ Ｐゴシック"/>
      <family val="3"/>
    </font>
    <font>
      <sz val="11"/>
      <color rgb="FF0000FF"/>
      <name val="ＭＳ Ｐゴシック"/>
      <family val="3"/>
    </font>
    <font>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rgb="FFFFCCFF"/>
        <bgColor indexed="64"/>
      </patternFill>
    </fill>
    <fill>
      <patternFill patternType="solid">
        <fgColor theme="0" tint="-0.1499900072813034"/>
        <bgColor indexed="64"/>
      </patternFill>
    </fill>
    <fill>
      <patternFill patternType="solid">
        <fgColor theme="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border>
    <border>
      <left style="hair"/>
      <right style="hair"/>
      <top/>
      <bottom style="double"/>
    </border>
    <border>
      <left style="double">
        <color rgb="FF7030A0"/>
      </left>
      <right/>
      <top style="double">
        <color rgb="FF7030A0"/>
      </top>
      <bottom/>
    </border>
    <border>
      <left style="thin">
        <color rgb="FF7030A0"/>
      </left>
      <right style="hair"/>
      <top style="double">
        <color rgb="FF7030A0"/>
      </top>
      <bottom/>
    </border>
    <border>
      <left style="thin">
        <color rgb="FF7030A0"/>
      </left>
      <right style="double">
        <color rgb="FF7030A0"/>
      </right>
      <top style="double">
        <color rgb="FF7030A0"/>
      </top>
      <bottom/>
    </border>
    <border>
      <left style="double">
        <color rgb="FF7030A0"/>
      </left>
      <right/>
      <top/>
      <bottom/>
    </border>
    <border>
      <left style="thin">
        <color rgb="FF7030A0"/>
      </left>
      <right style="hair"/>
      <top/>
      <bottom style="hair"/>
    </border>
    <border>
      <left style="hair"/>
      <right/>
      <top/>
      <bottom style="hair"/>
    </border>
    <border>
      <left/>
      <right style="hair"/>
      <top/>
      <bottom style="hair"/>
    </border>
    <border>
      <left style="hair"/>
      <right style="hair"/>
      <top style="hair"/>
      <bottom style="hair"/>
    </border>
    <border>
      <left style="thin">
        <color rgb="FF7030A0"/>
      </left>
      <right style="double">
        <color rgb="FF7030A0"/>
      </right>
      <top/>
      <bottom style="thin"/>
    </border>
    <border>
      <left style="double">
        <color rgb="FF7030A0"/>
      </left>
      <right/>
      <top style="hair"/>
      <bottom style="hair"/>
    </border>
    <border>
      <left style="thin">
        <color rgb="FF7030A0"/>
      </left>
      <right style="hair"/>
      <top style="hair"/>
      <bottom style="hair"/>
    </border>
    <border>
      <left style="hair"/>
      <right/>
      <top style="hair"/>
      <bottom style="hair"/>
    </border>
    <border>
      <left style="thin">
        <color rgb="FF7030A0"/>
      </left>
      <right style="double">
        <color rgb="FF7030A0"/>
      </right>
      <top style="thin"/>
      <bottom style="thin"/>
    </border>
    <border>
      <left style="thin">
        <color rgb="FF7030A0"/>
      </left>
      <right style="hair"/>
      <top style="hair"/>
      <bottom/>
    </border>
    <border>
      <left style="hair"/>
      <right style="hair"/>
      <top style="hair"/>
      <bottom/>
    </border>
    <border>
      <left style="hair"/>
      <right/>
      <top style="hair"/>
      <bottom/>
    </border>
    <border>
      <left style="thin">
        <color rgb="FF7030A0"/>
      </left>
      <right style="double">
        <color rgb="FF7030A0"/>
      </right>
      <top style="thin"/>
      <bottom/>
    </border>
    <border>
      <left style="thin">
        <color rgb="FF7030A0"/>
      </left>
      <right style="hair"/>
      <top style="double">
        <color rgb="FF7030A0"/>
      </top>
      <bottom style="hair"/>
    </border>
    <border>
      <left style="hair"/>
      <right style="hair"/>
      <top style="double">
        <color rgb="FF7030A0"/>
      </top>
      <bottom style="hair"/>
    </border>
    <border>
      <left style="hair"/>
      <right style="thin">
        <color rgb="FF7030A0"/>
      </right>
      <top style="double">
        <color rgb="FF7030A0"/>
      </top>
      <bottom style="hair"/>
    </border>
    <border>
      <left style="thin">
        <color rgb="FF7030A0"/>
      </left>
      <right style="double">
        <color rgb="FF7030A0"/>
      </right>
      <top style="double">
        <color rgb="FF7030A0"/>
      </top>
      <bottom style="thin"/>
    </border>
    <border>
      <left style="hair"/>
      <right style="thin">
        <color rgb="FF7030A0"/>
      </right>
      <top style="hair"/>
      <bottom style="hair"/>
    </border>
    <border>
      <left style="double">
        <color rgb="FF7030A0"/>
      </left>
      <right/>
      <top/>
      <bottom style="double">
        <color rgb="FF7030A0"/>
      </bottom>
    </border>
    <border>
      <left style="thin">
        <color rgb="FF7030A0"/>
      </left>
      <right style="hair"/>
      <top style="hair"/>
      <bottom style="double">
        <color rgb="FF7030A0"/>
      </bottom>
    </border>
    <border>
      <left style="hair"/>
      <right style="hair"/>
      <top style="hair"/>
      <bottom style="double">
        <color rgb="FF7030A0"/>
      </bottom>
    </border>
    <border>
      <left style="hair"/>
      <right style="thin">
        <color rgb="FF7030A0"/>
      </right>
      <top style="hair"/>
      <bottom style="double">
        <color rgb="FF7030A0"/>
      </bottom>
    </border>
    <border>
      <left style="thin">
        <color rgb="FF7030A0"/>
      </left>
      <right style="double">
        <color rgb="FF7030A0"/>
      </right>
      <top style="thin"/>
      <bottom style="double">
        <color rgb="FF7030A0"/>
      </bottom>
    </border>
    <border>
      <left style="thin"/>
      <right style="thin"/>
      <top/>
      <bottom style="hair"/>
    </border>
    <border>
      <left style="hair"/>
      <right style="hair"/>
      <top/>
      <bottom style="hair"/>
    </border>
    <border>
      <left style="hair"/>
      <right style="thin"/>
      <top/>
      <bottom style="hair"/>
    </border>
    <border>
      <left style="thin"/>
      <right style="thin"/>
      <top style="hair"/>
      <bottom style="hair"/>
    </border>
    <border>
      <left/>
      <right style="hair"/>
      <top style="hair"/>
      <bottom style="hair"/>
    </border>
    <border>
      <left style="hair"/>
      <right style="thin"/>
      <top style="hair"/>
      <bottom style="hair"/>
    </border>
    <border>
      <left/>
      <right style="thin"/>
      <top style="hair"/>
      <bottom style="hair"/>
    </border>
    <border>
      <left>
        <color indexed="63"/>
      </left>
      <right/>
      <top style="hair"/>
      <bottom style="hair"/>
    </border>
    <border>
      <left style="thin"/>
      <right style="thin"/>
      <top style="thin"/>
      <bottom style="thin"/>
    </border>
    <border>
      <left style="hair"/>
      <right style="hair"/>
      <top/>
      <bottom/>
    </border>
    <border>
      <left style="hair"/>
      <right/>
      <top/>
      <bottom/>
    </border>
    <border>
      <left style="thin"/>
      <right style="thin"/>
      <top style="hair"/>
      <bottom/>
    </border>
    <border>
      <left/>
      <right style="hair"/>
      <top style="hair"/>
      <bottom/>
    </border>
    <border>
      <left style="medium"/>
      <right style="medium"/>
      <top style="medium"/>
      <bottom style="medium"/>
    </border>
    <border>
      <left/>
      <right style="thin"/>
      <top style="hair"/>
      <bottom/>
    </border>
    <border>
      <left style="thin"/>
      <right style="thin"/>
      <top style="hair"/>
      <bottom style="thin"/>
    </border>
    <border>
      <left/>
      <right/>
      <top/>
      <bottom style="thin"/>
    </border>
    <border>
      <left style="hair"/>
      <right style="hair"/>
      <top style="hair"/>
      <bottom style="thin"/>
    </border>
    <border>
      <left style="hair"/>
      <right style="hair"/>
      <top/>
      <bottom style="thin"/>
    </border>
    <border>
      <left style="hair"/>
      <right style="thin"/>
      <top style="hair"/>
      <bottom style="thin"/>
    </border>
    <border>
      <left style="thin"/>
      <right style="thin"/>
      <top style="double"/>
      <bottom style="hair"/>
    </border>
    <border>
      <left/>
      <right/>
      <top style="thin"/>
      <bottom/>
    </border>
    <border>
      <left/>
      <right style="thin"/>
      <top/>
      <bottom/>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bottom/>
    </border>
    <border>
      <left/>
      <right style="medium"/>
      <top/>
      <bottom style="thin"/>
    </border>
    <border>
      <left/>
      <right style="medium"/>
      <top/>
      <bottom/>
    </border>
    <border>
      <left/>
      <right/>
      <top/>
      <bottom style="medium"/>
    </border>
    <border>
      <left/>
      <right style="thin"/>
      <top/>
      <bottom style="medium"/>
    </border>
    <border>
      <left style="thin"/>
      <right/>
      <top/>
      <bottom style="medium"/>
    </border>
    <border>
      <left/>
      <right style="medium"/>
      <top/>
      <bottom style="medium"/>
    </border>
    <border>
      <left/>
      <right style="hair"/>
      <top style="double"/>
      <bottom style="hair"/>
    </border>
    <border>
      <left style="hair"/>
      <right style="hair"/>
      <top style="double"/>
      <bottom style="hair"/>
    </border>
    <border>
      <left style="hair"/>
      <right style="thin"/>
      <top style="double"/>
      <bottom style="hair"/>
    </border>
    <border>
      <left style="hair"/>
      <right/>
      <top style="double"/>
      <bottom style="hair"/>
    </border>
    <border>
      <left style="hair"/>
      <right style="hair"/>
      <top style="thin"/>
      <bottom style="hair"/>
    </border>
    <border>
      <left style="hair"/>
      <right style="hair"/>
      <top style="hair"/>
      <bottom style="medium"/>
    </border>
    <border>
      <left/>
      <right style="hair"/>
      <top style="hair"/>
      <bottom style="thin"/>
    </border>
    <border>
      <left style="hair"/>
      <right/>
      <top style="hair"/>
      <bottom style="thin"/>
    </border>
    <border>
      <left/>
      <right style="thin"/>
      <top style="hair"/>
      <bottom style="thin"/>
    </border>
    <border>
      <left/>
      <right/>
      <top style="mediumDashDot"/>
      <bottom/>
    </border>
    <border>
      <left style="thin"/>
      <right style="hair"/>
      <top style="thin"/>
      <bottom style="double"/>
    </border>
    <border>
      <left/>
      <right/>
      <top style="thin"/>
      <bottom style="double"/>
    </border>
    <border>
      <left style="hair"/>
      <right style="double"/>
      <top style="thin"/>
      <bottom style="double"/>
    </border>
    <border>
      <left style="double"/>
      <right style="thin"/>
      <top style="thin"/>
      <bottom style="double"/>
    </border>
    <border>
      <left/>
      <right style="dotted"/>
      <top style="thin"/>
      <bottom style="double"/>
    </border>
    <border>
      <left style="dotted"/>
      <right style="dotted"/>
      <top style="thin"/>
      <bottom style="double"/>
    </border>
    <border>
      <left style="dotted"/>
      <right style="hair"/>
      <top style="thin"/>
      <bottom style="double"/>
    </border>
    <border>
      <left/>
      <right style="thin"/>
      <top style="thin"/>
      <bottom style="double"/>
    </border>
    <border>
      <left style="thin"/>
      <right style="hair"/>
      <top/>
      <bottom style="hair"/>
    </border>
    <border>
      <left/>
      <right/>
      <top/>
      <bottom style="hair"/>
    </border>
    <border>
      <left style="hair"/>
      <right style="double"/>
      <top/>
      <bottom style="hair"/>
    </border>
    <border>
      <left style="double"/>
      <right style="thin"/>
      <top/>
      <bottom style="hair"/>
    </border>
    <border>
      <left/>
      <right style="dotted"/>
      <top/>
      <bottom style="hair"/>
    </border>
    <border>
      <left style="dotted"/>
      <right style="dotted"/>
      <top/>
      <bottom style="hair"/>
    </border>
    <border>
      <left style="dotted"/>
      <right style="hair"/>
      <top/>
      <bottom style="hair"/>
    </border>
    <border>
      <left/>
      <right style="thin"/>
      <top/>
      <bottom style="hair"/>
    </border>
    <border>
      <left style="thin"/>
      <right style="hair"/>
      <top style="hair"/>
      <bottom style="hair"/>
    </border>
    <border>
      <left style="hair"/>
      <right style="double"/>
      <top style="hair"/>
      <bottom style="hair"/>
    </border>
    <border>
      <left style="double"/>
      <right style="thin"/>
      <top style="hair"/>
      <bottom style="hair"/>
    </border>
    <border>
      <left/>
      <right style="dotted"/>
      <top style="hair"/>
      <bottom style="hair"/>
    </border>
    <border>
      <left style="dotted"/>
      <right style="dotted"/>
      <top style="hair"/>
      <bottom style="hair"/>
    </border>
    <border>
      <left style="dotted"/>
      <right style="hair"/>
      <top style="hair"/>
      <bottom style="hair"/>
    </border>
    <border>
      <left style="thin"/>
      <right style="hair"/>
      <top style="hair"/>
      <bottom style="thin"/>
    </border>
    <border>
      <left/>
      <right/>
      <top style="hair"/>
      <bottom style="thin"/>
    </border>
    <border>
      <left style="hair"/>
      <right style="double"/>
      <top style="hair"/>
      <bottom style="thin"/>
    </border>
    <border>
      <left style="double"/>
      <right style="thin"/>
      <top style="hair"/>
      <bottom style="thin"/>
    </border>
    <border>
      <left/>
      <right style="dotted"/>
      <top style="hair"/>
      <bottom style="thin"/>
    </border>
    <border>
      <left style="dotted"/>
      <right style="dotted"/>
      <top style="hair"/>
      <bottom style="thin"/>
    </border>
    <border>
      <left style="dotted"/>
      <right style="hair"/>
      <top style="hair"/>
      <bottom style="thin"/>
    </border>
    <border>
      <left style="thin"/>
      <right style="hair"/>
      <top/>
      <bottom style="thin"/>
    </border>
    <border>
      <left style="hair"/>
      <right style="double"/>
      <top/>
      <bottom style="thin"/>
    </border>
    <border>
      <left style="double"/>
      <right style="thin"/>
      <top/>
      <bottom style="thin"/>
    </border>
    <border>
      <left/>
      <right style="dotted"/>
      <top/>
      <bottom style="thin"/>
    </border>
    <border>
      <left style="dotted"/>
      <right style="dotted"/>
      <top/>
      <bottom style="thin"/>
    </border>
    <border>
      <left style="dotted"/>
      <right style="hair"/>
      <top/>
      <bottom style="thin"/>
    </border>
    <border>
      <left style="medium"/>
      <right style="hair"/>
      <top style="medium"/>
      <bottom style="double"/>
    </border>
    <border>
      <left/>
      <right/>
      <top style="medium"/>
      <bottom style="double"/>
    </border>
    <border>
      <left style="hair"/>
      <right style="double"/>
      <top style="medium"/>
      <bottom style="double"/>
    </border>
    <border>
      <left style="double"/>
      <right style="thin"/>
      <top style="medium"/>
      <bottom style="double"/>
    </border>
    <border>
      <left/>
      <right style="dotted"/>
      <top style="medium"/>
      <bottom style="double"/>
    </border>
    <border>
      <left style="dotted"/>
      <right style="dotted"/>
      <top style="medium"/>
      <bottom style="double"/>
    </border>
    <border>
      <left style="dotted"/>
      <right style="hair"/>
      <top style="medium"/>
      <bottom style="double"/>
    </border>
    <border>
      <left/>
      <right style="thin"/>
      <top style="medium"/>
      <bottom style="double"/>
    </border>
    <border>
      <left/>
      <right style="medium"/>
      <top style="medium"/>
      <bottom style="double"/>
    </border>
    <border>
      <left style="medium"/>
      <right style="hair"/>
      <top/>
      <bottom style="hair"/>
    </border>
    <border>
      <left style="thin"/>
      <right style="medium"/>
      <top style="double"/>
      <bottom style="hair"/>
    </border>
    <border>
      <left style="medium"/>
      <right style="hair"/>
      <top style="hair"/>
      <bottom style="hair"/>
    </border>
    <border>
      <left style="thin"/>
      <right style="medium"/>
      <top style="hair"/>
      <bottom style="hair"/>
    </border>
    <border>
      <left style="thin"/>
      <right style="medium"/>
      <top style="hair"/>
      <bottom style="thin"/>
    </border>
    <border>
      <left style="medium"/>
      <right style="hair"/>
      <top style="thin"/>
      <bottom style="hair"/>
    </border>
    <border>
      <left/>
      <right/>
      <top style="thin"/>
      <bottom style="hair"/>
    </border>
    <border>
      <left style="hair"/>
      <right style="double"/>
      <top style="thin"/>
      <bottom style="hair"/>
    </border>
    <border>
      <left style="double"/>
      <right style="thin"/>
      <top style="thin"/>
      <bottom style="hair"/>
    </border>
    <border>
      <left/>
      <right style="dotted"/>
      <top style="thin"/>
      <bottom style="hair"/>
    </border>
    <border>
      <left style="dotted"/>
      <right style="dotted"/>
      <top style="thin"/>
      <bottom style="hair"/>
    </border>
    <border>
      <left style="dotted"/>
      <right style="hair"/>
      <top style="thin"/>
      <bottom style="hair"/>
    </border>
    <border>
      <left/>
      <right style="thin"/>
      <top style="thin"/>
      <bottom style="hair"/>
    </border>
    <border>
      <left style="thin"/>
      <right style="medium"/>
      <top/>
      <bottom style="hair"/>
    </border>
    <border>
      <left style="medium"/>
      <right style="hair"/>
      <top style="hair"/>
      <bottom style="thin"/>
    </border>
    <border>
      <left/>
      <right style="medium"/>
      <top/>
      <bottom style="hair"/>
    </border>
    <border>
      <left style="hair"/>
      <right style="double"/>
      <top style="hair"/>
      <bottom style="medium"/>
    </border>
    <border>
      <left style="double"/>
      <right style="thin"/>
      <top style="hair"/>
      <bottom style="medium"/>
    </border>
    <border>
      <left/>
      <right style="dotted"/>
      <top style="hair"/>
      <bottom style="medium"/>
    </border>
    <border>
      <left style="dotted"/>
      <right style="dotted"/>
      <top style="hair"/>
      <bottom style="medium"/>
    </border>
    <border>
      <left style="dotted"/>
      <right style="hair"/>
      <top style="hair"/>
      <bottom style="medium"/>
    </border>
    <border>
      <left/>
      <right style="thin"/>
      <top style="hair"/>
      <bottom style="medium"/>
    </border>
    <border>
      <left/>
      <right style="medium"/>
      <top style="hair"/>
      <bottom style="medium"/>
    </border>
    <border>
      <left style="double">
        <color rgb="FFFF0000"/>
      </left>
      <right style="double">
        <color rgb="FFFF0000"/>
      </right>
      <top style="double">
        <color rgb="FFFF0000"/>
      </top>
      <bottom style="double">
        <color rgb="FFFF0000"/>
      </bottom>
    </border>
    <border>
      <left style="medium"/>
      <right style="medium"/>
      <top style="medium"/>
      <bottom/>
    </border>
    <border>
      <left style="medium"/>
      <right style="medium"/>
      <top/>
      <bottom style="hair"/>
    </border>
    <border>
      <left style="medium"/>
      <right style="medium"/>
      <top style="hair"/>
      <bottom style="hair"/>
    </border>
    <border>
      <left style="medium"/>
      <right style="medium"/>
      <top style="hair"/>
      <bottom/>
    </border>
    <border>
      <left style="medium"/>
      <right style="medium"/>
      <top style="hair"/>
      <bottom style="medium"/>
    </border>
    <border>
      <left style="dotted"/>
      <right/>
      <top style="dotted"/>
      <bottom style="dotted"/>
    </border>
    <border>
      <left/>
      <right style="dotted"/>
      <top style="dotted"/>
      <bottom style="dotted"/>
    </border>
    <border>
      <left style="medium"/>
      <right/>
      <top/>
      <bottom style="medium"/>
    </border>
    <border>
      <left style="thin"/>
      <right style="thin"/>
      <top style="thin"/>
      <bottom/>
    </border>
    <border>
      <left style="thin"/>
      <right style="thin"/>
      <top/>
      <bottom style="double"/>
    </border>
    <border>
      <left/>
      <right style="hair"/>
      <top style="thin"/>
      <bottom style="hair"/>
    </border>
    <border>
      <left/>
      <right style="hair"/>
      <top style="hair"/>
      <bottom style="double"/>
    </border>
    <border>
      <left style="hair"/>
      <right style="hair"/>
      <top style="hair"/>
      <bottom style="double"/>
    </border>
    <border>
      <left style="hair"/>
      <right style="thin"/>
      <top style="thin"/>
      <bottom/>
    </border>
    <border>
      <left style="hair"/>
      <right style="thin"/>
      <top/>
      <bottom style="double"/>
    </border>
    <border>
      <left style="thin"/>
      <right style="thin"/>
      <top/>
      <bottom/>
    </border>
    <border>
      <left style="thin"/>
      <right style="thin"/>
      <top/>
      <bottom style="thin"/>
    </border>
    <border>
      <left style="hair"/>
      <right/>
      <top style="thin"/>
      <bottom style="hair"/>
    </border>
    <border>
      <left style="thin"/>
      <right/>
      <top style="hair"/>
      <bottom style="thin"/>
    </border>
    <border>
      <left style="thin"/>
      <right/>
      <top style="thin"/>
      <bottom style="hair"/>
    </border>
    <border>
      <left style="thin"/>
      <right/>
      <top/>
      <bottom style="hair"/>
    </border>
    <border>
      <left style="medium"/>
      <right/>
      <top/>
      <bottom style="hair"/>
    </border>
    <border>
      <left style="medium"/>
      <right/>
      <top style="hair"/>
      <bottom style="medium"/>
    </border>
    <border>
      <left/>
      <right style="hair"/>
      <top style="hair"/>
      <bottom style="medium"/>
    </border>
    <border>
      <left style="hair"/>
      <right/>
      <top style="double">
        <color rgb="FF7030A0"/>
      </top>
      <bottom/>
    </border>
    <border>
      <left/>
      <right style="hair"/>
      <top style="double">
        <color rgb="FF7030A0"/>
      </top>
      <bottom/>
    </border>
    <border>
      <left style="hair"/>
      <right style="hair"/>
      <top style="double">
        <color rgb="FF7030A0"/>
      </top>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7"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7" fillId="0" borderId="0" applyFont="0" applyFill="0" applyBorder="0" applyAlignment="0" applyProtection="0"/>
    <xf numFmtId="38" fontId="97"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97" fillId="0" borderId="0">
      <alignment vertical="center"/>
      <protection/>
    </xf>
    <xf numFmtId="0" fontId="0" fillId="0" borderId="0">
      <alignment vertical="center"/>
      <protection/>
    </xf>
    <xf numFmtId="0" fontId="97" fillId="0" borderId="0">
      <alignment vertical="center"/>
      <protection/>
    </xf>
    <xf numFmtId="0" fontId="0" fillId="0" borderId="0">
      <alignment vertical="center"/>
      <protection/>
    </xf>
    <xf numFmtId="0" fontId="0" fillId="0" borderId="0">
      <alignment/>
      <protection/>
    </xf>
    <xf numFmtId="0" fontId="113" fillId="32" borderId="0" applyNumberFormat="0" applyBorder="0" applyAlignment="0" applyProtection="0"/>
  </cellStyleXfs>
  <cellXfs count="780">
    <xf numFmtId="0" fontId="0" fillId="0" borderId="0" xfId="0" applyAlignment="1">
      <alignment vertical="center"/>
    </xf>
    <xf numFmtId="0" fontId="6" fillId="0" borderId="0" xfId="71" applyFont="1" applyAlignment="1">
      <alignment/>
      <protection/>
    </xf>
    <xf numFmtId="0" fontId="12" fillId="0" borderId="10" xfId="71" applyFont="1" applyBorder="1" applyAlignment="1">
      <alignment horizontal="center" vertical="center"/>
      <protection/>
    </xf>
    <xf numFmtId="0" fontId="12" fillId="0" borderId="0" xfId="71" applyFont="1" applyAlignment="1">
      <alignment vertical="center"/>
      <protection/>
    </xf>
    <xf numFmtId="0" fontId="12" fillId="0" borderId="11" xfId="71" applyFont="1" applyBorder="1" applyAlignment="1">
      <alignment horizontal="center" vertical="center"/>
      <protection/>
    </xf>
    <xf numFmtId="0" fontId="14" fillId="0" borderId="0" xfId="67" applyFont="1" applyAlignment="1">
      <alignment vertical="center"/>
      <protection/>
    </xf>
    <xf numFmtId="38" fontId="114" fillId="0" borderId="0" xfId="55" applyFont="1" applyAlignment="1">
      <alignment vertical="center"/>
    </xf>
    <xf numFmtId="38" fontId="115" fillId="0" borderId="0" xfId="55" applyFont="1" applyAlignment="1">
      <alignment vertical="center"/>
    </xf>
    <xf numFmtId="38" fontId="116" fillId="0" borderId="0" xfId="55" applyFont="1" applyAlignment="1">
      <alignment vertical="center" shrinkToFit="1"/>
    </xf>
    <xf numFmtId="38" fontId="116" fillId="0" borderId="0" xfId="55" applyFont="1" applyAlignment="1">
      <alignment horizontal="right" vertical="center"/>
    </xf>
    <xf numFmtId="38" fontId="117" fillId="0" borderId="0" xfId="55" applyFont="1" applyAlignment="1">
      <alignment vertical="center"/>
    </xf>
    <xf numFmtId="38" fontId="118" fillId="0" borderId="0" xfId="55" applyFont="1" applyAlignment="1">
      <alignment vertical="center"/>
    </xf>
    <xf numFmtId="0" fontId="117" fillId="0" borderId="0" xfId="67" applyFont="1" applyAlignment="1">
      <alignment vertical="center"/>
      <protection/>
    </xf>
    <xf numFmtId="0" fontId="119" fillId="0" borderId="0" xfId="67" applyFont="1" applyAlignment="1">
      <alignment vertical="center"/>
      <protection/>
    </xf>
    <xf numFmtId="0" fontId="117" fillId="0" borderId="0" xfId="67" applyFont="1" applyAlignment="1">
      <alignment horizontal="left" vertical="center"/>
      <protection/>
    </xf>
    <xf numFmtId="0" fontId="15" fillId="0" borderId="12" xfId="67" applyFont="1" applyFill="1" applyBorder="1" applyAlignment="1">
      <alignment horizontal="center" vertical="center"/>
      <protection/>
    </xf>
    <xf numFmtId="38" fontId="116" fillId="0" borderId="13" xfId="55" applyFont="1" applyBorder="1" applyAlignment="1">
      <alignment horizontal="center" vertical="center"/>
    </xf>
    <xf numFmtId="0" fontId="14" fillId="0" borderId="14" xfId="67" applyFont="1" applyBorder="1" applyAlignment="1">
      <alignment vertical="center"/>
      <protection/>
    </xf>
    <xf numFmtId="0" fontId="15" fillId="0" borderId="15" xfId="67" applyFont="1" applyFill="1" applyBorder="1" applyAlignment="1">
      <alignment horizontal="center" vertical="center"/>
      <protection/>
    </xf>
    <xf numFmtId="38" fontId="116" fillId="0" borderId="16" xfId="55" applyFont="1" applyBorder="1" applyAlignment="1">
      <alignment horizontal="center" vertical="center"/>
    </xf>
    <xf numFmtId="0" fontId="15" fillId="0" borderId="17" xfId="67" applyFont="1" applyBorder="1" applyAlignment="1">
      <alignment horizontal="center" vertical="center"/>
      <protection/>
    </xf>
    <xf numFmtId="0" fontId="11" fillId="0" borderId="18" xfId="0" applyFont="1" applyBorder="1" applyAlignment="1">
      <alignment horizontal="center" vertical="center"/>
    </xf>
    <xf numFmtId="0" fontId="0" fillId="0" borderId="18" xfId="0" applyBorder="1" applyAlignment="1">
      <alignment horizontal="center" vertical="center"/>
    </xf>
    <xf numFmtId="0" fontId="120" fillId="4" borderId="19" xfId="67" applyFont="1" applyFill="1" applyBorder="1" applyAlignment="1">
      <alignment vertical="center" shrinkToFit="1"/>
      <protection/>
    </xf>
    <xf numFmtId="38" fontId="115" fillId="0" borderId="17" xfId="55" applyFont="1" applyBorder="1" applyAlignment="1">
      <alignment vertical="center"/>
    </xf>
    <xf numFmtId="0" fontId="121" fillId="0" borderId="20" xfId="67" applyFont="1" applyBorder="1" applyAlignment="1">
      <alignment horizontal="center" vertical="center"/>
      <protection/>
    </xf>
    <xf numFmtId="0" fontId="118" fillId="33" borderId="21" xfId="67" applyFont="1" applyFill="1" applyBorder="1" applyAlignment="1">
      <alignment horizontal="center" vertical="center"/>
      <protection/>
    </xf>
    <xf numFmtId="10" fontId="116" fillId="13" borderId="22" xfId="55" applyNumberFormat="1" applyFont="1" applyFill="1" applyBorder="1" applyAlignment="1">
      <alignment vertical="center"/>
    </xf>
    <xf numFmtId="10" fontId="15" fillId="33" borderId="19" xfId="67" applyNumberFormat="1" applyFont="1" applyFill="1" applyBorder="1" applyAlignment="1">
      <alignment vertical="center"/>
      <protection/>
    </xf>
    <xf numFmtId="183" fontId="119" fillId="8" borderId="19" xfId="55" applyNumberFormat="1" applyFont="1" applyFill="1" applyBorder="1" applyAlignment="1">
      <alignment vertical="center"/>
    </xf>
    <xf numFmtId="183" fontId="118" fillId="33" borderId="19" xfId="55" applyNumberFormat="1" applyFont="1" applyFill="1" applyBorder="1" applyAlignment="1">
      <alignment vertical="center"/>
    </xf>
    <xf numFmtId="10" fontId="14" fillId="33" borderId="19" xfId="67" applyNumberFormat="1" applyFont="1" applyFill="1" applyBorder="1" applyAlignment="1">
      <alignment vertical="center"/>
      <protection/>
    </xf>
    <xf numFmtId="183" fontId="122" fillId="9" borderId="23" xfId="55" applyNumberFormat="1" applyFont="1" applyFill="1" applyBorder="1" applyAlignment="1">
      <alignment vertical="center"/>
    </xf>
    <xf numFmtId="183" fontId="16" fillId="33" borderId="24" xfId="67" applyNumberFormat="1" applyFont="1" applyFill="1" applyBorder="1" applyAlignment="1">
      <alignment vertical="center"/>
      <protection/>
    </xf>
    <xf numFmtId="0" fontId="118" fillId="0" borderId="21" xfId="67" applyFont="1" applyFill="1" applyBorder="1" applyAlignment="1">
      <alignment horizontal="center" vertical="center"/>
      <protection/>
    </xf>
    <xf numFmtId="10" fontId="116" fillId="7" borderId="22" xfId="55" applyNumberFormat="1" applyFont="1" applyFill="1" applyBorder="1" applyAlignment="1">
      <alignment vertical="center"/>
    </xf>
    <xf numFmtId="10" fontId="15" fillId="0" borderId="19" xfId="67" applyNumberFormat="1" applyFont="1" applyBorder="1" applyAlignment="1">
      <alignment vertical="center"/>
      <protection/>
    </xf>
    <xf numFmtId="183" fontId="119" fillId="2" borderId="19" xfId="55" applyNumberFormat="1" applyFont="1" applyFill="1" applyBorder="1" applyAlignment="1">
      <alignment vertical="center"/>
    </xf>
    <xf numFmtId="10" fontId="15" fillId="0" borderId="19" xfId="67" applyNumberFormat="1" applyFont="1" applyFill="1" applyBorder="1" applyAlignment="1">
      <alignment vertical="center"/>
      <protection/>
    </xf>
    <xf numFmtId="183" fontId="118" fillId="0" borderId="19" xfId="55" applyNumberFormat="1" applyFont="1" applyFill="1" applyBorder="1" applyAlignment="1">
      <alignment vertical="center"/>
    </xf>
    <xf numFmtId="10" fontId="14" fillId="0" borderId="19" xfId="67" applyNumberFormat="1" applyFont="1" applyFill="1" applyBorder="1" applyAlignment="1">
      <alignment vertical="center"/>
      <protection/>
    </xf>
    <xf numFmtId="183" fontId="122" fillId="3" borderId="23" xfId="55" applyNumberFormat="1" applyFont="1" applyFill="1" applyBorder="1" applyAlignment="1">
      <alignment vertical="center"/>
    </xf>
    <xf numFmtId="183" fontId="16" fillId="0" borderId="24" xfId="67" applyNumberFormat="1" applyFont="1" applyFill="1" applyBorder="1" applyAlignment="1">
      <alignment vertical="center"/>
      <protection/>
    </xf>
    <xf numFmtId="0" fontId="118" fillId="33" borderId="15" xfId="67" applyFont="1" applyFill="1" applyBorder="1" applyAlignment="1">
      <alignment horizontal="center" vertical="center"/>
      <protection/>
    </xf>
    <xf numFmtId="10" fontId="116" fillId="13" borderId="25" xfId="55" applyNumberFormat="1" applyFont="1" applyFill="1" applyBorder="1" applyAlignment="1">
      <alignment vertical="center"/>
    </xf>
    <xf numFmtId="10" fontId="15" fillId="33" borderId="26" xfId="67" applyNumberFormat="1" applyFont="1" applyFill="1" applyBorder="1" applyAlignment="1">
      <alignment vertical="center"/>
      <protection/>
    </xf>
    <xf numFmtId="183" fontId="119" fillId="8" borderId="26" xfId="55" applyNumberFormat="1" applyFont="1" applyFill="1" applyBorder="1" applyAlignment="1">
      <alignment vertical="center"/>
    </xf>
    <xf numFmtId="183" fontId="118" fillId="33" borderId="26" xfId="55" applyNumberFormat="1" applyFont="1" applyFill="1" applyBorder="1" applyAlignment="1">
      <alignment vertical="center"/>
    </xf>
    <xf numFmtId="10" fontId="14" fillId="33" borderId="26" xfId="67" applyNumberFormat="1" applyFont="1" applyFill="1" applyBorder="1" applyAlignment="1">
      <alignment vertical="center"/>
      <protection/>
    </xf>
    <xf numFmtId="183" fontId="122" fillId="9" borderId="27" xfId="55" applyNumberFormat="1" applyFont="1" applyFill="1" applyBorder="1" applyAlignment="1">
      <alignment vertical="center"/>
    </xf>
    <xf numFmtId="183" fontId="16" fillId="33" borderId="28" xfId="67" applyNumberFormat="1" applyFont="1" applyFill="1" applyBorder="1" applyAlignment="1">
      <alignment vertical="center"/>
      <protection/>
    </xf>
    <xf numFmtId="0" fontId="118" fillId="0" borderId="12" xfId="67" applyFont="1" applyFill="1" applyBorder="1" applyAlignment="1">
      <alignment horizontal="center" vertical="center"/>
      <protection/>
    </xf>
    <xf numFmtId="10" fontId="116" fillId="7" borderId="29" xfId="55" applyNumberFormat="1" applyFont="1" applyFill="1" applyBorder="1" applyAlignment="1">
      <alignment vertical="center"/>
    </xf>
    <xf numFmtId="183" fontId="119" fillId="2" borderId="30" xfId="55" applyNumberFormat="1" applyFont="1" applyFill="1" applyBorder="1" applyAlignment="1">
      <alignment vertical="center"/>
    </xf>
    <xf numFmtId="10" fontId="15" fillId="0" borderId="30" xfId="67" applyNumberFormat="1" applyFont="1" applyFill="1" applyBorder="1" applyAlignment="1">
      <alignment vertical="center"/>
      <protection/>
    </xf>
    <xf numFmtId="183" fontId="118" fillId="0" borderId="30" xfId="55" applyNumberFormat="1" applyFont="1" applyFill="1" applyBorder="1" applyAlignment="1">
      <alignment vertical="center"/>
    </xf>
    <xf numFmtId="10" fontId="14" fillId="0" borderId="30" xfId="67" applyNumberFormat="1" applyFont="1" applyFill="1" applyBorder="1" applyAlignment="1">
      <alignment vertical="center"/>
      <protection/>
    </xf>
    <xf numFmtId="183" fontId="122" fillId="3" borderId="31" xfId="55" applyNumberFormat="1" applyFont="1" applyFill="1" applyBorder="1" applyAlignment="1">
      <alignment vertical="center"/>
    </xf>
    <xf numFmtId="183" fontId="16" fillId="0" borderId="32" xfId="67" applyNumberFormat="1" applyFont="1" applyFill="1" applyBorder="1" applyAlignment="1">
      <alignment vertical="center"/>
      <protection/>
    </xf>
    <xf numFmtId="183" fontId="122" fillId="9" borderId="33" xfId="55" applyNumberFormat="1" applyFont="1" applyFill="1" applyBorder="1" applyAlignment="1">
      <alignment vertical="center"/>
    </xf>
    <xf numFmtId="183" fontId="122" fillId="3" borderId="33" xfId="55" applyNumberFormat="1" applyFont="1" applyFill="1" applyBorder="1" applyAlignment="1">
      <alignment vertical="center"/>
    </xf>
    <xf numFmtId="0" fontId="118" fillId="0" borderId="34" xfId="67" applyFont="1" applyFill="1" applyBorder="1" applyAlignment="1">
      <alignment horizontal="center" vertical="center"/>
      <protection/>
    </xf>
    <xf numFmtId="10" fontId="116" fillId="7" borderId="35" xfId="55" applyNumberFormat="1" applyFont="1" applyFill="1" applyBorder="1" applyAlignment="1">
      <alignment vertical="center"/>
    </xf>
    <xf numFmtId="183" fontId="119" fillId="2" borderId="36" xfId="55" applyNumberFormat="1" applyFont="1" applyFill="1" applyBorder="1" applyAlignment="1">
      <alignment vertical="center"/>
    </xf>
    <xf numFmtId="10" fontId="15" fillId="0" borderId="36" xfId="67" applyNumberFormat="1" applyFont="1" applyFill="1" applyBorder="1" applyAlignment="1">
      <alignment vertical="center"/>
      <protection/>
    </xf>
    <xf numFmtId="183" fontId="118" fillId="0" borderId="36" xfId="55" applyNumberFormat="1" applyFont="1" applyFill="1" applyBorder="1" applyAlignment="1">
      <alignment vertical="center"/>
    </xf>
    <xf numFmtId="10" fontId="14" fillId="0" borderId="36" xfId="67" applyNumberFormat="1" applyFont="1" applyFill="1" applyBorder="1" applyAlignment="1">
      <alignment vertical="center"/>
      <protection/>
    </xf>
    <xf numFmtId="183" fontId="122" fillId="3" borderId="37" xfId="55" applyNumberFormat="1" applyFont="1" applyFill="1" applyBorder="1" applyAlignment="1">
      <alignment vertical="center"/>
    </xf>
    <xf numFmtId="183" fontId="16" fillId="0" borderId="38" xfId="67" applyNumberFormat="1" applyFont="1" applyFill="1" applyBorder="1" applyAlignment="1">
      <alignment vertical="center"/>
      <protection/>
    </xf>
    <xf numFmtId="0" fontId="6" fillId="0" borderId="10" xfId="71" applyFont="1" applyBorder="1" applyAlignment="1" applyProtection="1">
      <alignment horizontal="center" vertical="center"/>
      <protection/>
    </xf>
    <xf numFmtId="0" fontId="4" fillId="0" borderId="0" xfId="71" applyFont="1" applyAlignment="1" applyProtection="1">
      <alignment vertical="center"/>
      <protection/>
    </xf>
    <xf numFmtId="0" fontId="6" fillId="0" borderId="11" xfId="71" applyFont="1" applyBorder="1" applyAlignment="1" applyProtection="1">
      <alignment horizontal="center" vertical="center"/>
      <protection/>
    </xf>
    <xf numFmtId="0" fontId="5" fillId="0" borderId="0" xfId="71" applyFont="1" applyAlignment="1" applyProtection="1">
      <alignment/>
      <protection/>
    </xf>
    <xf numFmtId="0" fontId="5" fillId="0" borderId="0" xfId="71" applyFont="1" applyAlignment="1" applyProtection="1">
      <alignment horizontal="center"/>
      <protection/>
    </xf>
    <xf numFmtId="38" fontId="5" fillId="0" borderId="0" xfId="53" applyFont="1" applyAlignment="1" applyProtection="1">
      <alignment/>
      <protection/>
    </xf>
    <xf numFmtId="184" fontId="5" fillId="0" borderId="0" xfId="71" applyNumberFormat="1" applyFont="1" applyAlignment="1" applyProtection="1">
      <alignment horizontal="right"/>
      <protection/>
    </xf>
    <xf numFmtId="0" fontId="6" fillId="0" borderId="0" xfId="71" applyFont="1" applyAlignment="1" applyProtection="1">
      <alignment/>
      <protection/>
    </xf>
    <xf numFmtId="0" fontId="6" fillId="0" borderId="0" xfId="71" applyFont="1" applyAlignment="1" applyProtection="1">
      <alignment horizontal="center"/>
      <protection/>
    </xf>
    <xf numFmtId="0" fontId="6" fillId="0" borderId="0" xfId="71" applyFont="1" applyProtection="1">
      <alignment/>
      <protection/>
    </xf>
    <xf numFmtId="0" fontId="6" fillId="0" borderId="39" xfId="71" applyFont="1" applyBorder="1" applyAlignment="1" applyProtection="1">
      <alignment horizontal="center"/>
      <protection/>
    </xf>
    <xf numFmtId="0" fontId="6" fillId="0" borderId="18" xfId="71" applyFont="1" applyBorder="1" applyAlignment="1" applyProtection="1">
      <alignment/>
      <protection/>
    </xf>
    <xf numFmtId="0" fontId="6" fillId="0" borderId="40" xfId="71" applyFont="1" applyBorder="1" applyAlignment="1" applyProtection="1">
      <alignment/>
      <protection/>
    </xf>
    <xf numFmtId="176" fontId="6" fillId="0" borderId="40" xfId="71" applyNumberFormat="1" applyFont="1" applyBorder="1" applyAlignment="1" applyProtection="1">
      <alignment/>
      <protection/>
    </xf>
    <xf numFmtId="0" fontId="6" fillId="0" borderId="40" xfId="71" applyFont="1" applyBorder="1" applyAlignment="1" applyProtection="1">
      <alignment horizontal="center"/>
      <protection/>
    </xf>
    <xf numFmtId="38" fontId="6" fillId="0" borderId="40" xfId="53" applyFont="1" applyBorder="1" applyAlignment="1" applyProtection="1">
      <alignment/>
      <protection/>
    </xf>
    <xf numFmtId="38" fontId="6" fillId="0" borderId="17" xfId="53" applyFont="1" applyBorder="1" applyAlignment="1" applyProtection="1">
      <alignment/>
      <protection/>
    </xf>
    <xf numFmtId="0" fontId="5" fillId="0" borderId="41" xfId="71" applyFont="1" applyBorder="1" applyAlignment="1" applyProtection="1">
      <alignment shrinkToFit="1"/>
      <protection/>
    </xf>
    <xf numFmtId="0" fontId="6" fillId="0" borderId="42" xfId="71" applyFont="1" applyBorder="1" applyAlignment="1" applyProtection="1">
      <alignment horizontal="center"/>
      <protection/>
    </xf>
    <xf numFmtId="0" fontId="6" fillId="0" borderId="43" xfId="71" applyFont="1" applyBorder="1" applyAlignment="1" applyProtection="1">
      <alignment/>
      <protection/>
    </xf>
    <xf numFmtId="0" fontId="6" fillId="0" borderId="19" xfId="71" applyFont="1" applyBorder="1" applyAlignment="1" applyProtection="1">
      <alignment/>
      <protection/>
    </xf>
    <xf numFmtId="0" fontId="6" fillId="0" borderId="19" xfId="71" applyFont="1" applyBorder="1" applyAlignment="1" applyProtection="1">
      <alignment horizontal="center"/>
      <protection/>
    </xf>
    <xf numFmtId="38" fontId="6" fillId="0" borderId="19" xfId="53" applyFont="1" applyBorder="1" applyAlignment="1" applyProtection="1">
      <alignment/>
      <protection/>
    </xf>
    <xf numFmtId="38" fontId="6" fillId="0" borderId="23" xfId="53" applyFont="1" applyFill="1" applyBorder="1" applyAlignment="1" applyProtection="1">
      <alignment/>
      <protection locked="0"/>
    </xf>
    <xf numFmtId="0" fontId="5" fillId="0" borderId="44" xfId="71" applyFont="1" applyBorder="1" applyAlignment="1" applyProtection="1">
      <alignment shrinkToFit="1"/>
      <protection/>
    </xf>
    <xf numFmtId="38" fontId="6" fillId="0" borderId="19" xfId="53" applyFont="1" applyFill="1" applyBorder="1" applyAlignment="1" applyProtection="1">
      <alignment/>
      <protection/>
    </xf>
    <xf numFmtId="0" fontId="5" fillId="0" borderId="44" xfId="71" applyFont="1" applyFill="1" applyBorder="1" applyAlignment="1" applyProtection="1">
      <alignment shrinkToFit="1"/>
      <protection/>
    </xf>
    <xf numFmtId="176" fontId="6" fillId="0" borderId="19" xfId="71" applyNumberFormat="1" applyFont="1" applyBorder="1" applyAlignment="1" applyProtection="1">
      <alignment/>
      <protection/>
    </xf>
    <xf numFmtId="38" fontId="6" fillId="0" borderId="27" xfId="53" applyFont="1" applyFill="1" applyBorder="1" applyAlignment="1" applyProtection="1">
      <alignment/>
      <protection locked="0"/>
    </xf>
    <xf numFmtId="0" fontId="6" fillId="0" borderId="43" xfId="71" applyFont="1" applyBorder="1" applyAlignment="1" applyProtection="1">
      <alignment horizontal="center"/>
      <protection/>
    </xf>
    <xf numFmtId="38" fontId="6" fillId="0" borderId="23" xfId="53" applyFont="1" applyBorder="1" applyAlignment="1" applyProtection="1">
      <alignment/>
      <protection/>
    </xf>
    <xf numFmtId="0" fontId="5" fillId="0" borderId="45" xfId="71" applyFont="1" applyBorder="1" applyAlignment="1" applyProtection="1">
      <alignment shrinkToFit="1"/>
      <protection/>
    </xf>
    <xf numFmtId="0" fontId="123" fillId="0" borderId="44" xfId="71" applyFont="1" applyBorder="1" applyAlignment="1" applyProtection="1">
      <alignment shrinkToFit="1"/>
      <protection/>
    </xf>
    <xf numFmtId="0" fontId="124" fillId="0" borderId="42" xfId="71" applyFont="1" applyBorder="1" applyAlignment="1" applyProtection="1">
      <alignment horizontal="right"/>
      <protection/>
    </xf>
    <xf numFmtId="0" fontId="6" fillId="0" borderId="23" xfId="71" applyFont="1" applyBorder="1" applyAlignment="1" applyProtection="1">
      <alignment horizontal="right"/>
      <protection/>
    </xf>
    <xf numFmtId="0" fontId="6" fillId="0" borderId="23" xfId="71" applyFont="1" applyBorder="1" applyAlignment="1" applyProtection="1">
      <alignment horizontal="right" shrinkToFit="1"/>
      <protection/>
    </xf>
    <xf numFmtId="10" fontId="6" fillId="0" borderId="19" xfId="55" applyNumberFormat="1" applyFont="1" applyFill="1" applyBorder="1" applyAlignment="1" applyProtection="1">
      <alignment horizontal="center" shrinkToFit="1"/>
      <protection locked="0"/>
    </xf>
    <xf numFmtId="38" fontId="6" fillId="0" borderId="46" xfId="53" applyFont="1" applyBorder="1" applyAlignment="1" applyProtection="1">
      <alignment horizontal="right"/>
      <protection/>
    </xf>
    <xf numFmtId="38" fontId="6" fillId="0" borderId="47" xfId="53" applyFont="1" applyFill="1" applyBorder="1" applyAlignment="1" applyProtection="1">
      <alignment/>
      <protection locked="0"/>
    </xf>
    <xf numFmtId="0" fontId="123" fillId="0" borderId="45" xfId="71" applyFont="1" applyBorder="1" applyAlignment="1" applyProtection="1">
      <alignment shrinkToFit="1"/>
      <protection/>
    </xf>
    <xf numFmtId="0" fontId="6" fillId="0" borderId="23" xfId="71" applyFont="1" applyBorder="1" applyAlignment="1" applyProtection="1">
      <alignment horizontal="right" vertical="center"/>
      <protection/>
    </xf>
    <xf numFmtId="176" fontId="6" fillId="0" borderId="48" xfId="71" applyNumberFormat="1" applyFont="1" applyBorder="1" applyAlignment="1" applyProtection="1">
      <alignment horizontal="center"/>
      <protection/>
    </xf>
    <xf numFmtId="38" fontId="6" fillId="0" borderId="40" xfId="53" applyFont="1" applyBorder="1" applyAlignment="1" applyProtection="1">
      <alignment horizontal="right" vertical="center"/>
      <protection/>
    </xf>
    <xf numFmtId="0" fontId="6" fillId="0" borderId="10" xfId="71" applyFont="1" applyBorder="1" applyAlignment="1" applyProtection="1">
      <alignment horizontal="center"/>
      <protection/>
    </xf>
    <xf numFmtId="0" fontId="125" fillId="0" borderId="42" xfId="71" applyFont="1" applyBorder="1" applyAlignment="1" applyProtection="1">
      <alignment horizontal="center" vertical="center"/>
      <protection/>
    </xf>
    <xf numFmtId="0" fontId="125" fillId="0" borderId="43" xfId="71" applyFont="1" applyBorder="1" applyAlignment="1" applyProtection="1">
      <alignment horizontal="center" vertical="center"/>
      <protection/>
    </xf>
    <xf numFmtId="0" fontId="125" fillId="0" borderId="19" xfId="71" applyFont="1" applyBorder="1" applyAlignment="1" applyProtection="1">
      <alignment horizontal="center" vertical="center"/>
      <protection/>
    </xf>
    <xf numFmtId="176" fontId="125" fillId="0" borderId="19" xfId="71" applyNumberFormat="1" applyFont="1" applyBorder="1" applyAlignment="1" applyProtection="1">
      <alignment horizontal="center" vertical="center"/>
      <protection/>
    </xf>
    <xf numFmtId="0" fontId="125" fillId="0" borderId="17" xfId="71" applyFont="1" applyBorder="1" applyAlignment="1" applyProtection="1">
      <alignment horizontal="center" vertical="center"/>
      <protection/>
    </xf>
    <xf numFmtId="9" fontId="125" fillId="0" borderId="19" xfId="71" applyNumberFormat="1" applyFont="1" applyFill="1" applyBorder="1" applyAlignment="1" applyProtection="1">
      <alignment horizontal="center" vertical="center" wrapText="1"/>
      <protection/>
    </xf>
    <xf numFmtId="9" fontId="126" fillId="0" borderId="45" xfId="71" applyNumberFormat="1" applyFont="1" applyBorder="1" applyAlignment="1" applyProtection="1">
      <alignment horizontal="left" vertical="center" shrinkToFit="1"/>
      <protection/>
    </xf>
    <xf numFmtId="0" fontId="125" fillId="0" borderId="0" xfId="71" applyFont="1" applyAlignment="1" applyProtection="1">
      <alignment vertical="center"/>
      <protection/>
    </xf>
    <xf numFmtId="183" fontId="6" fillId="0" borderId="19" xfId="42" applyNumberFormat="1" applyFont="1" applyFill="1" applyBorder="1" applyAlignment="1" applyProtection="1">
      <alignment/>
      <protection/>
    </xf>
    <xf numFmtId="0" fontId="6" fillId="0" borderId="43" xfId="71" applyFont="1" applyFill="1" applyBorder="1" applyAlignment="1" applyProtection="1">
      <alignment horizontal="center" wrapText="1"/>
      <protection/>
    </xf>
    <xf numFmtId="0" fontId="6" fillId="0" borderId="19" xfId="71" applyFont="1" applyBorder="1" applyAlignment="1" applyProtection="1">
      <alignment horizontal="center" wrapText="1"/>
      <protection/>
    </xf>
    <xf numFmtId="38" fontId="6" fillId="0" borderId="49" xfId="53" applyFont="1" applyBorder="1" applyAlignment="1" applyProtection="1">
      <alignment/>
      <protection/>
    </xf>
    <xf numFmtId="0" fontId="4" fillId="0" borderId="19" xfId="71" applyFont="1" applyBorder="1" applyAlignment="1" applyProtection="1">
      <alignment horizontal="right"/>
      <protection/>
    </xf>
    <xf numFmtId="188" fontId="6" fillId="0" borderId="19" xfId="42" applyNumberFormat="1" applyFont="1" applyBorder="1" applyAlignment="1" applyProtection="1">
      <alignment/>
      <protection/>
    </xf>
    <xf numFmtId="38" fontId="6" fillId="0" borderId="47" xfId="53" applyFont="1" applyBorder="1" applyAlignment="1" applyProtection="1">
      <alignment/>
      <protection/>
    </xf>
    <xf numFmtId="0" fontId="6" fillId="0" borderId="50" xfId="71" applyFont="1" applyBorder="1" applyAlignment="1" applyProtection="1">
      <alignment horizontal="center"/>
      <protection/>
    </xf>
    <xf numFmtId="0" fontId="6" fillId="0" borderId="51" xfId="71" applyFont="1" applyBorder="1" applyAlignment="1" applyProtection="1">
      <alignment horizontal="center"/>
      <protection/>
    </xf>
    <xf numFmtId="0" fontId="4" fillId="0" borderId="26" xfId="71" applyFont="1" applyBorder="1" applyAlignment="1" applyProtection="1">
      <alignment horizontal="right"/>
      <protection/>
    </xf>
    <xf numFmtId="188" fontId="6" fillId="0" borderId="26" xfId="42" applyNumberFormat="1" applyFont="1" applyBorder="1" applyAlignment="1" applyProtection="1">
      <alignment/>
      <protection/>
    </xf>
    <xf numFmtId="0" fontId="6" fillId="0" borderId="26" xfId="71" applyFont="1" applyBorder="1" applyAlignment="1" applyProtection="1">
      <alignment horizontal="center"/>
      <protection/>
    </xf>
    <xf numFmtId="38" fontId="6" fillId="0" borderId="27" xfId="53" applyFont="1" applyBorder="1" applyAlignment="1" applyProtection="1">
      <alignment/>
      <protection/>
    </xf>
    <xf numFmtId="0" fontId="6" fillId="0" borderId="26" xfId="71" applyFont="1" applyBorder="1" applyAlignment="1" applyProtection="1">
      <alignment/>
      <protection/>
    </xf>
    <xf numFmtId="176" fontId="6" fillId="0" borderId="26" xfId="71" applyNumberFormat="1" applyFont="1" applyBorder="1" applyAlignment="1" applyProtection="1">
      <alignment/>
      <protection/>
    </xf>
    <xf numFmtId="38" fontId="6" fillId="0" borderId="52" xfId="53" applyFont="1" applyBorder="1" applyAlignment="1" applyProtection="1">
      <alignment/>
      <protection/>
    </xf>
    <xf numFmtId="0" fontId="5" fillId="0" borderId="53" xfId="71" applyFont="1" applyBorder="1" applyAlignment="1" applyProtection="1">
      <alignment shrinkToFit="1"/>
      <protection/>
    </xf>
    <xf numFmtId="0" fontId="6" fillId="0" borderId="54" xfId="71" applyFont="1" applyBorder="1" applyAlignment="1" applyProtection="1">
      <alignment horizontal="center"/>
      <protection/>
    </xf>
    <xf numFmtId="0" fontId="6" fillId="0" borderId="55" xfId="71" applyFont="1" applyBorder="1" applyAlignment="1" applyProtection="1">
      <alignment/>
      <protection/>
    </xf>
    <xf numFmtId="0" fontId="6" fillId="0" borderId="56" xfId="71" applyFont="1" applyBorder="1" applyAlignment="1" applyProtection="1">
      <alignment/>
      <protection/>
    </xf>
    <xf numFmtId="176" fontId="6" fillId="0" borderId="56" xfId="71" applyNumberFormat="1" applyFont="1" applyBorder="1" applyAlignment="1" applyProtection="1">
      <alignment/>
      <protection/>
    </xf>
    <xf numFmtId="0" fontId="6" fillId="0" borderId="56" xfId="71" applyFont="1" applyBorder="1" applyAlignment="1" applyProtection="1">
      <alignment horizontal="center"/>
      <protection/>
    </xf>
    <xf numFmtId="38" fontId="6" fillId="0" borderId="56" xfId="53" applyFont="1" applyBorder="1" applyAlignment="1" applyProtection="1">
      <alignment/>
      <protection/>
    </xf>
    <xf numFmtId="0" fontId="6" fillId="0" borderId="57" xfId="71" applyFont="1" applyBorder="1" applyAlignment="1" applyProtection="1">
      <alignment/>
      <protection/>
    </xf>
    <xf numFmtId="0" fontId="123" fillId="0" borderId="58" xfId="71" applyFont="1" applyBorder="1" applyAlignment="1" applyProtection="1">
      <alignment shrinkToFit="1"/>
      <protection/>
    </xf>
    <xf numFmtId="0" fontId="6" fillId="0" borderId="0" xfId="0" applyFont="1" applyAlignment="1" applyProtection="1">
      <alignment vertical="center"/>
      <protection/>
    </xf>
    <xf numFmtId="38" fontId="6" fillId="0" borderId="0" xfId="53" applyFont="1" applyAlignment="1" applyProtection="1">
      <alignment/>
      <protection/>
    </xf>
    <xf numFmtId="0" fontId="6" fillId="0" borderId="0" xfId="71" applyFont="1">
      <alignment/>
      <protection/>
    </xf>
    <xf numFmtId="0" fontId="6" fillId="0" borderId="59" xfId="71" applyFont="1" applyBorder="1" applyAlignment="1">
      <alignment horizontal="center"/>
      <protection/>
    </xf>
    <xf numFmtId="0" fontId="6" fillId="0" borderId="42" xfId="71" applyFont="1" applyBorder="1" applyAlignment="1">
      <alignment horizontal="center"/>
      <protection/>
    </xf>
    <xf numFmtId="0" fontId="4" fillId="0" borderId="0" xfId="71" applyFont="1">
      <alignment/>
      <protection/>
    </xf>
    <xf numFmtId="38" fontId="6" fillId="0" borderId="0" xfId="53" applyFont="1" applyAlignment="1">
      <alignment horizontal="center"/>
    </xf>
    <xf numFmtId="38" fontId="6" fillId="0" borderId="0" xfId="53" applyFont="1" applyAlignment="1">
      <alignment/>
    </xf>
    <xf numFmtId="0" fontId="0" fillId="0" borderId="0" xfId="70">
      <alignment vertical="center"/>
      <protection/>
    </xf>
    <xf numFmtId="0" fontId="97" fillId="0" borderId="0" xfId="69">
      <alignment vertical="center"/>
      <protection/>
    </xf>
    <xf numFmtId="176" fontId="6" fillId="0" borderId="40" xfId="71" applyNumberFormat="1" applyFont="1" applyBorder="1" applyAlignment="1" applyProtection="1">
      <alignment horizontal="right"/>
      <protection/>
    </xf>
    <xf numFmtId="0" fontId="6" fillId="0" borderId="0" xfId="70" applyFont="1" applyProtection="1">
      <alignment vertical="center"/>
      <protection locked="0"/>
    </xf>
    <xf numFmtId="0" fontId="0" fillId="0" borderId="0" xfId="70" applyProtection="1">
      <alignment vertical="center"/>
      <protection/>
    </xf>
    <xf numFmtId="0" fontId="0" fillId="0" borderId="0" xfId="71" applyProtection="1">
      <alignment/>
      <protection/>
    </xf>
    <xf numFmtId="0" fontId="8" fillId="0" borderId="0" xfId="70" applyFont="1" applyAlignment="1" applyProtection="1">
      <alignment vertical="center"/>
      <protection/>
    </xf>
    <xf numFmtId="0" fontId="4" fillId="0" borderId="0" xfId="70" applyFont="1" applyAlignment="1" applyProtection="1">
      <alignment vertical="center"/>
      <protection/>
    </xf>
    <xf numFmtId="0" fontId="6" fillId="0" borderId="0" xfId="70" applyFont="1" applyBorder="1" applyProtection="1">
      <alignment vertical="center"/>
      <protection/>
    </xf>
    <xf numFmtId="0" fontId="6" fillId="0" borderId="60" xfId="70" applyFont="1" applyBorder="1" applyProtection="1">
      <alignment vertical="center"/>
      <protection/>
    </xf>
    <xf numFmtId="0" fontId="0" fillId="0" borderId="0" xfId="70" applyFont="1" applyFill="1" applyBorder="1" applyAlignment="1" applyProtection="1">
      <alignment vertical="center" wrapText="1"/>
      <protection/>
    </xf>
    <xf numFmtId="0" fontId="0" fillId="0" borderId="61" xfId="70" applyFont="1" applyFill="1" applyBorder="1" applyAlignment="1" applyProtection="1">
      <alignment vertical="center" wrapText="1"/>
      <protection/>
    </xf>
    <xf numFmtId="0" fontId="4" fillId="0" borderId="0" xfId="70" applyFont="1" applyBorder="1" applyAlignment="1" applyProtection="1">
      <alignment vertical="center"/>
      <protection/>
    </xf>
    <xf numFmtId="0" fontId="6" fillId="0" borderId="62" xfId="70" applyFont="1" applyBorder="1" applyProtection="1">
      <alignment vertical="center"/>
      <protection/>
    </xf>
    <xf numFmtId="0" fontId="6" fillId="0" borderId="0" xfId="70" applyFont="1" applyFill="1" applyBorder="1" applyProtection="1">
      <alignment vertical="center"/>
      <protection/>
    </xf>
    <xf numFmtId="0" fontId="4" fillId="0" borderId="0" xfId="70" applyFont="1" applyBorder="1" applyProtection="1">
      <alignment vertical="center"/>
      <protection/>
    </xf>
    <xf numFmtId="0" fontId="97" fillId="0" borderId="0" xfId="69" applyProtection="1">
      <alignment vertical="center"/>
      <protection/>
    </xf>
    <xf numFmtId="0" fontId="6" fillId="0" borderId="61" xfId="70" applyFont="1" applyFill="1" applyBorder="1" applyProtection="1">
      <alignment vertical="center"/>
      <protection/>
    </xf>
    <xf numFmtId="0" fontId="6" fillId="0" borderId="63" xfId="70" applyFont="1" applyBorder="1" applyProtection="1">
      <alignment vertical="center"/>
      <protection/>
    </xf>
    <xf numFmtId="0" fontId="6" fillId="0" borderId="64" xfId="70" applyFont="1" applyBorder="1" applyProtection="1">
      <alignment vertical="center"/>
      <protection/>
    </xf>
    <xf numFmtId="0" fontId="4" fillId="0" borderId="0" xfId="70" applyFont="1" applyBorder="1" applyAlignment="1" applyProtection="1">
      <alignment horizontal="left" vertical="center"/>
      <protection/>
    </xf>
    <xf numFmtId="0" fontId="6" fillId="0" borderId="61" xfId="70" applyFont="1" applyBorder="1" applyProtection="1">
      <alignment vertical="center"/>
      <protection/>
    </xf>
    <xf numFmtId="0" fontId="6" fillId="0" borderId="65" xfId="70" applyFont="1" applyBorder="1" applyProtection="1">
      <alignment vertical="center"/>
      <protection/>
    </xf>
    <xf numFmtId="0" fontId="6" fillId="0" borderId="55" xfId="70" applyFont="1" applyBorder="1" applyProtection="1">
      <alignment vertical="center"/>
      <protection/>
    </xf>
    <xf numFmtId="0" fontId="6" fillId="0" borderId="66" xfId="70" applyFont="1" applyBorder="1" applyProtection="1">
      <alignment vertical="center"/>
      <protection/>
    </xf>
    <xf numFmtId="0" fontId="23" fillId="0" borderId="60" xfId="70" applyFont="1" applyBorder="1" applyProtection="1">
      <alignment vertical="center"/>
      <protection/>
    </xf>
    <xf numFmtId="0" fontId="23" fillId="0" borderId="0" xfId="70" applyFont="1" applyBorder="1" applyProtection="1">
      <alignment vertical="center"/>
      <protection/>
    </xf>
    <xf numFmtId="0" fontId="97" fillId="0" borderId="62" xfId="69" applyBorder="1" applyProtection="1">
      <alignment vertical="center"/>
      <protection/>
    </xf>
    <xf numFmtId="0" fontId="11" fillId="0" borderId="0" xfId="70" applyFont="1" applyFill="1" applyBorder="1" applyAlignment="1" applyProtection="1">
      <alignment vertical="center" shrinkToFit="1"/>
      <protection/>
    </xf>
    <xf numFmtId="181" fontId="6" fillId="0" borderId="62" xfId="70" applyNumberFormat="1" applyFont="1" applyBorder="1" applyAlignment="1" applyProtection="1">
      <alignment horizontal="right" vertical="center"/>
      <protection/>
    </xf>
    <xf numFmtId="0" fontId="0" fillId="0" borderId="55" xfId="70" applyFont="1" applyBorder="1" applyAlignment="1" applyProtection="1">
      <alignment vertical="center" wrapText="1"/>
      <protection/>
    </xf>
    <xf numFmtId="0" fontId="6" fillId="0" borderId="63" xfId="70" applyFont="1" applyFill="1" applyBorder="1" applyProtection="1">
      <alignment vertical="center"/>
      <protection/>
    </xf>
    <xf numFmtId="0" fontId="6" fillId="0" borderId="60" xfId="70" applyFont="1" applyFill="1" applyBorder="1" applyProtection="1">
      <alignment vertical="center"/>
      <protection/>
    </xf>
    <xf numFmtId="0" fontId="4" fillId="0" borderId="67" xfId="70" applyFont="1" applyFill="1" applyBorder="1" applyProtection="1">
      <alignment vertical="center"/>
      <protection/>
    </xf>
    <xf numFmtId="0" fontId="4" fillId="0" borderId="68" xfId="70" applyFont="1" applyFill="1" applyBorder="1" applyProtection="1">
      <alignment vertical="center"/>
      <protection/>
    </xf>
    <xf numFmtId="0" fontId="4" fillId="0" borderId="69" xfId="70" applyFont="1" applyFill="1" applyBorder="1" applyProtection="1">
      <alignment vertical="center"/>
      <protection/>
    </xf>
    <xf numFmtId="0" fontId="4" fillId="0" borderId="70" xfId="70" applyFont="1" applyFill="1" applyBorder="1" applyAlignment="1" applyProtection="1">
      <alignment vertical="center" textRotation="255"/>
      <protection/>
    </xf>
    <xf numFmtId="0" fontId="4" fillId="0" borderId="68" xfId="70" applyFont="1" applyFill="1" applyBorder="1" applyAlignment="1" applyProtection="1">
      <alignment vertical="center"/>
      <protection/>
    </xf>
    <xf numFmtId="0" fontId="4" fillId="0" borderId="71" xfId="70" applyFont="1" applyFill="1" applyBorder="1" applyAlignment="1" applyProtection="1">
      <alignment vertical="center"/>
      <protection/>
    </xf>
    <xf numFmtId="0" fontId="97" fillId="0" borderId="62" xfId="69" applyFill="1" applyBorder="1" applyProtection="1">
      <alignment vertical="center"/>
      <protection/>
    </xf>
    <xf numFmtId="0" fontId="97" fillId="0" borderId="0" xfId="69" applyFill="1" applyBorder="1" applyProtection="1">
      <alignment vertical="center"/>
      <protection/>
    </xf>
    <xf numFmtId="0" fontId="4" fillId="0" borderId="72" xfId="70" applyFont="1" applyFill="1" applyBorder="1" applyAlignment="1" applyProtection="1">
      <alignment vertical="center"/>
      <protection/>
    </xf>
    <xf numFmtId="0" fontId="4" fillId="0" borderId="0" xfId="70" applyFont="1" applyFill="1" applyBorder="1" applyAlignment="1" applyProtection="1">
      <alignment vertical="center"/>
      <protection/>
    </xf>
    <xf numFmtId="0" fontId="4" fillId="0" borderId="0" xfId="70" applyFont="1" applyFill="1" applyBorder="1" applyProtection="1">
      <alignment vertical="center"/>
      <protection/>
    </xf>
    <xf numFmtId="0" fontId="4" fillId="0" borderId="61" xfId="70" applyFont="1" applyFill="1" applyBorder="1" applyProtection="1">
      <alignment vertical="center"/>
      <protection/>
    </xf>
    <xf numFmtId="0" fontId="4" fillId="0" borderId="0" xfId="70" applyFont="1" applyFill="1" applyBorder="1" applyAlignment="1" applyProtection="1">
      <alignment horizontal="left" vertical="center" textRotation="255"/>
      <protection/>
    </xf>
    <xf numFmtId="0" fontId="4" fillId="0" borderId="61" xfId="70" applyFont="1" applyFill="1" applyBorder="1" applyAlignment="1" applyProtection="1">
      <alignment horizontal="left" vertical="center" textRotation="255"/>
      <protection/>
    </xf>
    <xf numFmtId="0" fontId="4" fillId="0" borderId="65" xfId="70" applyFont="1" applyFill="1" applyBorder="1" applyAlignment="1" applyProtection="1">
      <alignment vertical="center" textRotation="255"/>
      <protection/>
    </xf>
    <xf numFmtId="0" fontId="4" fillId="0" borderId="55" xfId="70" applyFont="1" applyFill="1" applyBorder="1" applyAlignment="1" applyProtection="1">
      <alignment vertical="center"/>
      <protection/>
    </xf>
    <xf numFmtId="0" fontId="4" fillId="0" borderId="73" xfId="70" applyFont="1" applyFill="1" applyBorder="1" applyAlignment="1" applyProtection="1">
      <alignment vertical="center"/>
      <protection/>
    </xf>
    <xf numFmtId="0" fontId="6" fillId="0" borderId="62" xfId="70" applyFont="1" applyFill="1" applyBorder="1" applyAlignment="1" applyProtection="1">
      <alignment vertical="center"/>
      <protection/>
    </xf>
    <xf numFmtId="0" fontId="6" fillId="0" borderId="0" xfId="70" applyFont="1" applyFill="1" applyBorder="1" applyAlignment="1" applyProtection="1">
      <alignment vertical="center"/>
      <protection/>
    </xf>
    <xf numFmtId="0" fontId="4" fillId="0" borderId="62" xfId="70" applyFont="1" applyFill="1" applyBorder="1" applyAlignment="1" applyProtection="1">
      <alignment vertical="center" textRotation="255"/>
      <protection/>
    </xf>
    <xf numFmtId="0" fontId="4" fillId="0" borderId="74" xfId="70" applyFont="1" applyFill="1" applyBorder="1" applyProtection="1">
      <alignment vertical="center"/>
      <protection/>
    </xf>
    <xf numFmtId="0" fontId="6" fillId="0" borderId="62" xfId="70" applyFont="1" applyFill="1" applyBorder="1" applyProtection="1">
      <alignment vertical="center"/>
      <protection/>
    </xf>
    <xf numFmtId="0" fontId="6" fillId="0" borderId="65" xfId="70" applyFont="1" applyFill="1" applyBorder="1" applyProtection="1">
      <alignment vertical="center"/>
      <protection/>
    </xf>
    <xf numFmtId="0" fontId="6" fillId="0" borderId="55" xfId="70" applyFont="1" applyFill="1" applyBorder="1" applyProtection="1">
      <alignment vertical="center"/>
      <protection/>
    </xf>
    <xf numFmtId="0" fontId="4" fillId="0" borderId="75" xfId="70" applyFont="1" applyFill="1" applyBorder="1" applyAlignment="1" applyProtection="1">
      <alignment horizontal="left" vertical="center" textRotation="255"/>
      <protection/>
    </xf>
    <xf numFmtId="0" fontId="4" fillId="0" borderId="76" xfId="70" applyFont="1" applyFill="1" applyBorder="1" applyAlignment="1" applyProtection="1">
      <alignment horizontal="left" vertical="center" textRotation="255"/>
      <protection/>
    </xf>
    <xf numFmtId="0" fontId="4" fillId="0" borderId="77" xfId="70" applyFont="1" applyFill="1" applyBorder="1" applyAlignment="1" applyProtection="1">
      <alignment vertical="center" textRotation="255"/>
      <protection/>
    </xf>
    <xf numFmtId="0" fontId="4" fillId="0" borderId="75" xfId="70" applyFont="1" applyFill="1" applyBorder="1" applyProtection="1">
      <alignment vertical="center"/>
      <protection/>
    </xf>
    <xf numFmtId="0" fontId="4" fillId="0" borderId="78" xfId="70" applyFont="1" applyFill="1" applyBorder="1" applyProtection="1">
      <alignment vertical="center"/>
      <protection/>
    </xf>
    <xf numFmtId="0" fontId="6" fillId="0" borderId="0" xfId="70" applyFont="1" applyFill="1" applyBorder="1" applyProtection="1">
      <alignment vertical="center"/>
      <protection locked="0"/>
    </xf>
    <xf numFmtId="0" fontId="6" fillId="0" borderId="79" xfId="71" applyFont="1" applyBorder="1" applyAlignment="1" applyProtection="1">
      <alignment/>
      <protection locked="0"/>
    </xf>
    <xf numFmtId="0" fontId="4" fillId="0" borderId="80" xfId="71" applyFont="1" applyBorder="1" applyAlignment="1" applyProtection="1">
      <alignment/>
      <protection locked="0"/>
    </xf>
    <xf numFmtId="176" fontId="6" fillId="0" borderId="80" xfId="71" applyNumberFormat="1" applyFont="1" applyBorder="1" applyAlignment="1" applyProtection="1">
      <alignment/>
      <protection locked="0"/>
    </xf>
    <xf numFmtId="38" fontId="6" fillId="0" borderId="80" xfId="53" applyFont="1" applyBorder="1" applyAlignment="1" applyProtection="1">
      <alignment horizontal="center"/>
      <protection locked="0"/>
    </xf>
    <xf numFmtId="38" fontId="6" fillId="0" borderId="80" xfId="53" applyFont="1" applyBorder="1" applyAlignment="1" applyProtection="1">
      <alignment/>
      <protection locked="0"/>
    </xf>
    <xf numFmtId="0" fontId="4" fillId="0" borderId="81" xfId="71" applyFont="1" applyBorder="1" applyAlignment="1" applyProtection="1">
      <alignment/>
      <protection locked="0"/>
    </xf>
    <xf numFmtId="0" fontId="6" fillId="0" borderId="43" xfId="71" applyFont="1" applyBorder="1" applyAlignment="1" applyProtection="1">
      <alignment/>
      <protection locked="0"/>
    </xf>
    <xf numFmtId="0" fontId="4" fillId="0" borderId="19" xfId="71" applyFont="1" applyBorder="1" applyAlignment="1" applyProtection="1">
      <alignment/>
      <protection locked="0"/>
    </xf>
    <xf numFmtId="176" fontId="6" fillId="0" borderId="19" xfId="71" applyNumberFormat="1" applyFont="1" applyBorder="1" applyAlignment="1" applyProtection="1">
      <alignment/>
      <protection locked="0"/>
    </xf>
    <xf numFmtId="38" fontId="6" fillId="0" borderId="19" xfId="53" applyFont="1" applyBorder="1" applyAlignment="1" applyProtection="1">
      <alignment horizontal="center"/>
      <protection locked="0"/>
    </xf>
    <xf numFmtId="38" fontId="6" fillId="0" borderId="19" xfId="53" applyFont="1" applyBorder="1" applyAlignment="1" applyProtection="1">
      <alignment/>
      <protection locked="0"/>
    </xf>
    <xf numFmtId="0" fontId="4" fillId="0" borderId="44" xfId="71" applyFont="1" applyBorder="1" applyAlignment="1" applyProtection="1">
      <alignment/>
      <protection locked="0"/>
    </xf>
    <xf numFmtId="38" fontId="6" fillId="0" borderId="82" xfId="53" applyFont="1" applyBorder="1" applyAlignment="1" applyProtection="1">
      <alignment/>
      <protection/>
    </xf>
    <xf numFmtId="182" fontId="6" fillId="0" borderId="19" xfId="42" applyNumberFormat="1" applyFont="1" applyFill="1" applyBorder="1" applyAlignment="1" applyProtection="1">
      <alignment/>
      <protection locked="0"/>
    </xf>
    <xf numFmtId="10" fontId="116" fillId="13" borderId="29" xfId="55" applyNumberFormat="1" applyFont="1" applyFill="1" applyBorder="1" applyAlignment="1">
      <alignment vertical="center"/>
    </xf>
    <xf numFmtId="10" fontId="116" fillId="13" borderId="35" xfId="55" applyNumberFormat="1" applyFont="1" applyFill="1" applyBorder="1" applyAlignment="1">
      <alignment vertical="center"/>
    </xf>
    <xf numFmtId="10" fontId="116" fillId="7" borderId="25" xfId="55" applyNumberFormat="1" applyFont="1" applyFill="1" applyBorder="1" applyAlignment="1">
      <alignment vertical="center"/>
    </xf>
    <xf numFmtId="0" fontId="118" fillId="33" borderId="12" xfId="67" applyFont="1" applyFill="1" applyBorder="1" applyAlignment="1">
      <alignment horizontal="center" vertical="center"/>
      <protection/>
    </xf>
    <xf numFmtId="0" fontId="118" fillId="33" borderId="34" xfId="67" applyFont="1" applyFill="1" applyBorder="1" applyAlignment="1">
      <alignment horizontal="center" vertical="center"/>
      <protection/>
    </xf>
    <xf numFmtId="0" fontId="118" fillId="0" borderId="15" xfId="67" applyFont="1" applyFill="1" applyBorder="1" applyAlignment="1">
      <alignment horizontal="center" vertical="center"/>
      <protection/>
    </xf>
    <xf numFmtId="10" fontId="15" fillId="33" borderId="30" xfId="67" applyNumberFormat="1" applyFont="1" applyFill="1" applyBorder="1" applyAlignment="1">
      <alignment vertical="center"/>
      <protection/>
    </xf>
    <xf numFmtId="183" fontId="118" fillId="33" borderId="30" xfId="55" applyNumberFormat="1" applyFont="1" applyFill="1" applyBorder="1" applyAlignment="1">
      <alignment vertical="center"/>
    </xf>
    <xf numFmtId="10" fontId="14" fillId="33" borderId="30" xfId="67" applyNumberFormat="1" applyFont="1" applyFill="1" applyBorder="1" applyAlignment="1">
      <alignment vertical="center"/>
      <protection/>
    </xf>
    <xf numFmtId="183" fontId="16" fillId="33" borderId="32" xfId="67" applyNumberFormat="1" applyFont="1" applyFill="1" applyBorder="1" applyAlignment="1">
      <alignment vertical="center"/>
      <protection/>
    </xf>
    <xf numFmtId="10" fontId="15" fillId="33" borderId="36" xfId="67" applyNumberFormat="1" applyFont="1" applyFill="1" applyBorder="1" applyAlignment="1">
      <alignment vertical="center"/>
      <protection/>
    </xf>
    <xf numFmtId="183" fontId="118" fillId="33" borderId="36" xfId="55" applyNumberFormat="1" applyFont="1" applyFill="1" applyBorder="1" applyAlignment="1">
      <alignment vertical="center"/>
    </xf>
    <xf numFmtId="10" fontId="14" fillId="33" borderId="36" xfId="67" applyNumberFormat="1" applyFont="1" applyFill="1" applyBorder="1" applyAlignment="1">
      <alignment vertical="center"/>
      <protection/>
    </xf>
    <xf numFmtId="183" fontId="16" fillId="33" borderId="38" xfId="67" applyNumberFormat="1" applyFont="1" applyFill="1" applyBorder="1" applyAlignment="1">
      <alignment vertical="center"/>
      <protection/>
    </xf>
    <xf numFmtId="10" fontId="15" fillId="0" borderId="26" xfId="67" applyNumberFormat="1" applyFont="1" applyFill="1" applyBorder="1" applyAlignment="1">
      <alignment vertical="center"/>
      <protection/>
    </xf>
    <xf numFmtId="183" fontId="118" fillId="0" borderId="26" xfId="55" applyNumberFormat="1" applyFont="1" applyFill="1" applyBorder="1" applyAlignment="1">
      <alignment vertical="center"/>
    </xf>
    <xf numFmtId="10" fontId="14" fillId="0" borderId="26" xfId="67" applyNumberFormat="1" applyFont="1" applyFill="1" applyBorder="1" applyAlignment="1">
      <alignment vertical="center"/>
      <protection/>
    </xf>
    <xf numFmtId="183" fontId="16" fillId="0" borderId="28" xfId="67" applyNumberFormat="1" applyFont="1" applyFill="1" applyBorder="1" applyAlignment="1">
      <alignment vertical="center"/>
      <protection/>
    </xf>
    <xf numFmtId="183" fontId="119" fillId="8" borderId="30" xfId="55" applyNumberFormat="1" applyFont="1" applyFill="1" applyBorder="1" applyAlignment="1">
      <alignment vertical="center"/>
    </xf>
    <xf numFmtId="183" fontId="119" fillId="8" borderId="36" xfId="55" applyNumberFormat="1" applyFont="1" applyFill="1" applyBorder="1" applyAlignment="1">
      <alignment vertical="center"/>
    </xf>
    <xf numFmtId="183" fontId="119" fillId="2" borderId="26" xfId="55" applyNumberFormat="1" applyFont="1" applyFill="1" applyBorder="1" applyAlignment="1">
      <alignment vertical="center"/>
    </xf>
    <xf numFmtId="183" fontId="122" fillId="9" borderId="31" xfId="55" applyNumberFormat="1" applyFont="1" applyFill="1" applyBorder="1" applyAlignment="1">
      <alignment vertical="center"/>
    </xf>
    <xf numFmtId="183" fontId="122" fillId="9" borderId="37" xfId="55" applyNumberFormat="1" applyFont="1" applyFill="1" applyBorder="1" applyAlignment="1">
      <alignment vertical="center"/>
    </xf>
    <xf numFmtId="183" fontId="122" fillId="3" borderId="27" xfId="55" applyNumberFormat="1" applyFont="1" applyFill="1" applyBorder="1" applyAlignment="1">
      <alignment vertical="center"/>
    </xf>
    <xf numFmtId="0" fontId="125" fillId="0" borderId="0" xfId="69" applyFont="1">
      <alignment vertical="center"/>
      <protection/>
    </xf>
    <xf numFmtId="38" fontId="5" fillId="0" borderId="44" xfId="53" applyFont="1" applyFill="1" applyBorder="1" applyAlignment="1" applyProtection="1">
      <alignment/>
      <protection locked="0"/>
    </xf>
    <xf numFmtId="0" fontId="6" fillId="0" borderId="0" xfId="71" applyFont="1" applyAlignment="1" applyProtection="1">
      <alignment/>
      <protection locked="0"/>
    </xf>
    <xf numFmtId="0" fontId="6" fillId="0" borderId="19" xfId="71" applyFont="1" applyFill="1" applyBorder="1" applyAlignment="1" applyProtection="1">
      <alignment/>
      <protection locked="0"/>
    </xf>
    <xf numFmtId="0" fontId="6" fillId="0" borderId="19" xfId="71" applyFont="1" applyBorder="1" applyAlignment="1" applyProtection="1">
      <alignment/>
      <protection locked="0"/>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distributed" vertical="center" wrapText="1" indent="1"/>
    </xf>
    <xf numFmtId="0" fontId="12" fillId="0" borderId="0" xfId="0" applyFont="1" applyAlignment="1">
      <alignment horizontal="left" vertical="center" indent="1"/>
    </xf>
    <xf numFmtId="0" fontId="127" fillId="0" borderId="0" xfId="71" applyFont="1" applyAlignment="1" applyProtection="1">
      <alignment vertical="center"/>
      <protection locked="0"/>
    </xf>
    <xf numFmtId="0" fontId="128" fillId="0" borderId="0" xfId="71" applyFont="1" applyAlignment="1">
      <alignment horizontal="center" vertical="center"/>
      <protection/>
    </xf>
    <xf numFmtId="0" fontId="0" fillId="0" borderId="0" xfId="71">
      <alignment/>
      <protection/>
    </xf>
    <xf numFmtId="0" fontId="0" fillId="0" borderId="0" xfId="71" applyAlignment="1">
      <alignment horizontal="center"/>
      <protection/>
    </xf>
    <xf numFmtId="38" fontId="0" fillId="0" borderId="0" xfId="53" applyFont="1" applyAlignment="1">
      <alignment/>
    </xf>
    <xf numFmtId="0" fontId="4" fillId="0" borderId="10" xfId="71" applyFont="1" applyBorder="1" applyAlignment="1">
      <alignment horizontal="center" vertical="center"/>
      <protection/>
    </xf>
    <xf numFmtId="0" fontId="4" fillId="0" borderId="0" xfId="71" applyFont="1" applyAlignment="1">
      <alignment vertical="center"/>
      <protection/>
    </xf>
    <xf numFmtId="0" fontId="4" fillId="0" borderId="40" xfId="71" applyFont="1" applyBorder="1" applyAlignment="1">
      <alignment horizontal="center" vertical="center"/>
      <protection/>
    </xf>
    <xf numFmtId="38" fontId="4" fillId="0" borderId="40" xfId="53" applyFont="1" applyBorder="1" applyAlignment="1">
      <alignment horizontal="center" vertical="center"/>
    </xf>
    <xf numFmtId="38" fontId="4" fillId="0" borderId="17" xfId="53" applyFont="1" applyBorder="1" applyAlignment="1">
      <alignment horizontal="center" vertical="center"/>
    </xf>
    <xf numFmtId="0" fontId="36" fillId="0" borderId="42" xfId="71" applyFont="1" applyBorder="1" applyAlignment="1">
      <alignment horizontal="center"/>
      <protection/>
    </xf>
    <xf numFmtId="0" fontId="36" fillId="0" borderId="43" xfId="71" applyFont="1" applyBorder="1" applyAlignment="1">
      <alignment/>
      <protection/>
    </xf>
    <xf numFmtId="0" fontId="36" fillId="0" borderId="19" xfId="71" applyFont="1" applyBorder="1" applyAlignment="1">
      <alignment/>
      <protection/>
    </xf>
    <xf numFmtId="176" fontId="36" fillId="0" borderId="19" xfId="71" applyNumberFormat="1" applyFont="1" applyBorder="1" applyAlignment="1">
      <alignment/>
      <protection/>
    </xf>
    <xf numFmtId="0" fontId="36" fillId="0" borderId="19" xfId="71" applyFont="1" applyBorder="1" applyAlignment="1">
      <alignment horizontal="center"/>
      <protection/>
    </xf>
    <xf numFmtId="38" fontId="36" fillId="0" borderId="19" xfId="53" applyFont="1" applyBorder="1" applyAlignment="1">
      <alignment/>
    </xf>
    <xf numFmtId="38" fontId="36" fillId="0" borderId="23" xfId="53" applyFont="1" applyBorder="1" applyAlignment="1">
      <alignment/>
    </xf>
    <xf numFmtId="0" fontId="36" fillId="0" borderId="44" xfId="71" applyFont="1" applyBorder="1" applyAlignment="1">
      <alignment/>
      <protection/>
    </xf>
    <xf numFmtId="0" fontId="36" fillId="0" borderId="0" xfId="71" applyFont="1" applyAlignment="1">
      <alignment/>
      <protection/>
    </xf>
    <xf numFmtId="176" fontId="36" fillId="0" borderId="40" xfId="71" applyNumberFormat="1" applyFont="1" applyBorder="1" applyAlignment="1">
      <alignment/>
      <protection/>
    </xf>
    <xf numFmtId="38" fontId="36" fillId="34" borderId="23" xfId="53" applyFont="1" applyFill="1" applyBorder="1" applyAlignment="1">
      <alignment/>
    </xf>
    <xf numFmtId="0" fontId="36" fillId="0" borderId="43" xfId="71" applyFont="1" applyBorder="1" applyAlignment="1">
      <alignment horizontal="center"/>
      <protection/>
    </xf>
    <xf numFmtId="0" fontId="129" fillId="0" borderId="44" xfId="71" applyFont="1" applyBorder="1" applyAlignment="1">
      <alignment/>
      <protection/>
    </xf>
    <xf numFmtId="0" fontId="129" fillId="0" borderId="19" xfId="71" applyFont="1" applyBorder="1" applyAlignment="1">
      <alignment horizontal="right"/>
      <protection/>
    </xf>
    <xf numFmtId="38" fontId="129" fillId="0" borderId="19" xfId="53" applyFont="1" applyBorder="1" applyAlignment="1">
      <alignment vertical="center"/>
    </xf>
    <xf numFmtId="38" fontId="36" fillId="0" borderId="27" xfId="53" applyFont="1" applyBorder="1" applyAlignment="1">
      <alignment/>
    </xf>
    <xf numFmtId="0" fontId="130" fillId="0" borderId="42" xfId="71" applyFont="1" applyBorder="1" applyAlignment="1">
      <alignment horizontal="right"/>
      <protection/>
    </xf>
    <xf numFmtId="0" fontId="36" fillId="0" borderId="46" xfId="71" applyFont="1" applyBorder="1" applyAlignment="1">
      <alignment/>
      <protection/>
    </xf>
    <xf numFmtId="0" fontId="36" fillId="0" borderId="23" xfId="71" applyFont="1" applyBorder="1" applyAlignment="1">
      <alignment horizontal="right"/>
      <protection/>
    </xf>
    <xf numFmtId="176" fontId="36" fillId="34" borderId="47" xfId="71" applyNumberFormat="1" applyFont="1" applyFill="1" applyBorder="1" applyAlignment="1">
      <alignment horizontal="center"/>
      <protection/>
    </xf>
    <xf numFmtId="38" fontId="36" fillId="0" borderId="23" xfId="53" applyFont="1" applyBorder="1" applyAlignment="1">
      <alignment horizontal="right"/>
    </xf>
    <xf numFmtId="38" fontId="36" fillId="34" borderId="47" xfId="53" applyFont="1" applyFill="1" applyBorder="1" applyAlignment="1">
      <alignment/>
    </xf>
    <xf numFmtId="0" fontId="36" fillId="0" borderId="42" xfId="71" applyFont="1" applyBorder="1" applyAlignment="1">
      <alignment/>
      <protection/>
    </xf>
    <xf numFmtId="0" fontId="36" fillId="0" borderId="19" xfId="71" applyFont="1" applyBorder="1" applyAlignment="1">
      <alignment horizontal="right"/>
      <protection/>
    </xf>
    <xf numFmtId="38" fontId="129" fillId="0" borderId="40" xfId="53" applyFont="1" applyBorder="1" applyAlignment="1">
      <alignment horizontal="center"/>
    </xf>
    <xf numFmtId="0" fontId="36" fillId="0" borderId="83" xfId="71" applyFont="1" applyBorder="1" applyAlignment="1">
      <alignment horizontal="center"/>
      <protection/>
    </xf>
    <xf numFmtId="0" fontId="129" fillId="0" borderId="45" xfId="71" applyFont="1" applyBorder="1" applyAlignment="1">
      <alignment/>
      <protection/>
    </xf>
    <xf numFmtId="0" fontId="36" fillId="0" borderId="42" xfId="71" applyFont="1" applyBorder="1" applyAlignment="1">
      <alignment horizontal="center" vertical="center"/>
      <protection/>
    </xf>
    <xf numFmtId="0" fontId="36" fillId="0" borderId="43" xfId="71" applyFont="1" applyBorder="1" applyAlignment="1">
      <alignment horizontal="center" vertical="center"/>
      <protection/>
    </xf>
    <xf numFmtId="0" fontId="36" fillId="0" borderId="19" xfId="71" applyFont="1" applyBorder="1" applyAlignment="1">
      <alignment horizontal="center" vertical="center"/>
      <protection/>
    </xf>
    <xf numFmtId="176" fontId="36" fillId="0" borderId="19" xfId="71" applyNumberFormat="1" applyFont="1" applyBorder="1" applyAlignment="1">
      <alignment horizontal="center" vertical="center" wrapText="1"/>
      <protection/>
    </xf>
    <xf numFmtId="0" fontId="36" fillId="0" borderId="17" xfId="71" applyFont="1" applyBorder="1" applyAlignment="1">
      <alignment horizontal="center" vertical="center"/>
      <protection/>
    </xf>
    <xf numFmtId="9" fontId="131" fillId="0" borderId="23" xfId="71" applyNumberFormat="1" applyFont="1" applyFill="1" applyBorder="1" applyAlignment="1">
      <alignment horizontal="center" vertical="center" wrapText="1"/>
      <protection/>
    </xf>
    <xf numFmtId="9" fontId="130" fillId="0" borderId="44" xfId="71" applyNumberFormat="1" applyFont="1" applyBorder="1" applyAlignment="1">
      <alignment horizontal="left" vertical="center" wrapText="1"/>
      <protection/>
    </xf>
    <xf numFmtId="0" fontId="36" fillId="0" borderId="0" xfId="71" applyFont="1" applyAlignment="1">
      <alignment vertical="center"/>
      <protection/>
    </xf>
    <xf numFmtId="183" fontId="36" fillId="34" borderId="19" xfId="45" applyNumberFormat="1" applyFont="1" applyFill="1" applyBorder="1" applyAlignment="1">
      <alignment/>
    </xf>
    <xf numFmtId="182" fontId="36" fillId="34" borderId="19" xfId="45" applyNumberFormat="1" applyFont="1" applyFill="1" applyBorder="1" applyAlignment="1">
      <alignment/>
    </xf>
    <xf numFmtId="185" fontId="36" fillId="0" borderId="0" xfId="71" applyNumberFormat="1" applyFont="1" applyAlignment="1">
      <alignment/>
      <protection/>
    </xf>
    <xf numFmtId="0" fontId="37" fillId="0" borderId="44" xfId="71" applyFont="1" applyBorder="1" applyAlignment="1">
      <alignment wrapText="1"/>
      <protection/>
    </xf>
    <xf numFmtId="0" fontId="36" fillId="0" borderId="19" xfId="71" applyFont="1" applyBorder="1" applyAlignment="1">
      <alignment horizontal="center" wrapText="1"/>
      <protection/>
    </xf>
    <xf numFmtId="183" fontId="36" fillId="0" borderId="19" xfId="45" applyNumberFormat="1" applyFont="1" applyBorder="1" applyAlignment="1">
      <alignment/>
    </xf>
    <xf numFmtId="0" fontId="36" fillId="0" borderId="50" xfId="71" applyFont="1" applyBorder="1" applyAlignment="1">
      <alignment horizontal="center"/>
      <protection/>
    </xf>
    <xf numFmtId="0" fontId="36" fillId="0" borderId="51" xfId="71" applyFont="1" applyBorder="1" applyAlignment="1">
      <alignment horizontal="center"/>
      <protection/>
    </xf>
    <xf numFmtId="0" fontId="36" fillId="0" borderId="26" xfId="71" applyFont="1" applyBorder="1" applyAlignment="1">
      <alignment/>
      <protection/>
    </xf>
    <xf numFmtId="176" fontId="36" fillId="0" borderId="26" xfId="71" applyNumberFormat="1" applyFont="1" applyBorder="1" applyAlignment="1">
      <alignment/>
      <protection/>
    </xf>
    <xf numFmtId="0" fontId="36" fillId="0" borderId="26" xfId="71" applyFont="1" applyBorder="1" applyAlignment="1">
      <alignment horizontal="center"/>
      <protection/>
    </xf>
    <xf numFmtId="38" fontId="36" fillId="0" borderId="84" xfId="53" applyFont="1" applyBorder="1" applyAlignment="1">
      <alignment/>
    </xf>
    <xf numFmtId="0" fontId="36" fillId="0" borderId="53" xfId="71" applyFont="1" applyBorder="1" applyAlignment="1">
      <alignment/>
      <protection/>
    </xf>
    <xf numFmtId="0" fontId="36" fillId="0" borderId="54" xfId="71" applyFont="1" applyBorder="1" applyAlignment="1">
      <alignment horizontal="center"/>
      <protection/>
    </xf>
    <xf numFmtId="0" fontId="36" fillId="0" borderId="85" xfId="71" applyFont="1" applyBorder="1" applyAlignment="1">
      <alignment horizontal="center"/>
      <protection/>
    </xf>
    <xf numFmtId="0" fontId="36" fillId="0" borderId="56" xfId="71" applyFont="1" applyBorder="1" applyAlignment="1">
      <alignment/>
      <protection/>
    </xf>
    <xf numFmtId="176" fontId="36" fillId="0" borderId="56" xfId="71" applyNumberFormat="1" applyFont="1" applyBorder="1" applyAlignment="1">
      <alignment/>
      <protection/>
    </xf>
    <xf numFmtId="0" fontId="36" fillId="0" borderId="56" xfId="71" applyFont="1" applyBorder="1" applyAlignment="1">
      <alignment horizontal="center"/>
      <protection/>
    </xf>
    <xf numFmtId="38" fontId="36" fillId="0" borderId="86" xfId="53" applyFont="1" applyBorder="1" applyAlignment="1">
      <alignment/>
    </xf>
    <xf numFmtId="38" fontId="36" fillId="0" borderId="52" xfId="53" applyFont="1" applyBorder="1" applyAlignment="1">
      <alignment/>
    </xf>
    <xf numFmtId="0" fontId="129" fillId="0" borderId="87" xfId="71" applyFont="1" applyBorder="1" applyAlignment="1">
      <alignment/>
      <protection/>
    </xf>
    <xf numFmtId="0" fontId="5" fillId="0" borderId="0" xfId="71" applyFont="1" applyAlignment="1">
      <alignment/>
      <protection/>
    </xf>
    <xf numFmtId="0" fontId="5" fillId="0" borderId="0" xfId="71" applyFont="1" applyAlignment="1">
      <alignment horizontal="center"/>
      <protection/>
    </xf>
    <xf numFmtId="38" fontId="5" fillId="0" borderId="0" xfId="53" applyFont="1" applyAlignment="1">
      <alignment/>
    </xf>
    <xf numFmtId="186" fontId="5" fillId="0" borderId="0" xfId="71" applyNumberFormat="1" applyFont="1" applyAlignment="1">
      <alignment horizontal="right"/>
      <protection/>
    </xf>
    <xf numFmtId="0" fontId="0" fillId="0" borderId="88" xfId="71" applyBorder="1">
      <alignment/>
      <protection/>
    </xf>
    <xf numFmtId="0" fontId="0" fillId="0" borderId="88" xfId="71" applyBorder="1" applyAlignment="1">
      <alignment horizontal="center"/>
      <protection/>
    </xf>
    <xf numFmtId="38" fontId="0" fillId="0" borderId="88" xfId="53" applyFont="1" applyBorder="1" applyAlignment="1">
      <alignment/>
    </xf>
    <xf numFmtId="0" fontId="0" fillId="0" borderId="0" xfId="71" applyBorder="1" applyAlignment="1">
      <alignment vertical="center"/>
      <protection/>
    </xf>
    <xf numFmtId="0" fontId="30" fillId="0" borderId="0" xfId="71" applyFont="1" applyAlignment="1">
      <alignment vertical="center"/>
      <protection/>
    </xf>
    <xf numFmtId="0" fontId="0" fillId="0" borderId="0" xfId="71" applyBorder="1" applyAlignment="1">
      <alignment horizontal="center" vertical="center"/>
      <protection/>
    </xf>
    <xf numFmtId="38" fontId="0" fillId="0" borderId="0" xfId="53" applyFont="1" applyBorder="1" applyAlignment="1">
      <alignment vertical="center"/>
    </xf>
    <xf numFmtId="0" fontId="0" fillId="0" borderId="0" xfId="71" applyAlignment="1">
      <alignment vertical="center"/>
      <protection/>
    </xf>
    <xf numFmtId="0" fontId="0" fillId="0" borderId="0" xfId="71" applyAlignment="1">
      <alignment horizontal="center" vertical="center"/>
      <protection/>
    </xf>
    <xf numFmtId="38" fontId="0" fillId="0" borderId="0" xfId="53" applyFont="1" applyAlignment="1">
      <alignment vertical="center"/>
    </xf>
    <xf numFmtId="0" fontId="25" fillId="0" borderId="0" xfId="71" applyFont="1" applyAlignment="1">
      <alignment vertical="center"/>
      <protection/>
    </xf>
    <xf numFmtId="0" fontId="38" fillId="0" borderId="0" xfId="71" applyFont="1" applyAlignment="1">
      <alignment horizontal="left"/>
      <protection/>
    </xf>
    <xf numFmtId="0" fontId="0" fillId="0" borderId="0" xfId="71" applyFont="1">
      <alignment/>
      <protection/>
    </xf>
    <xf numFmtId="0" fontId="0" fillId="0" borderId="0" xfId="71" applyFont="1" applyAlignment="1">
      <alignment horizontal="right"/>
      <protection/>
    </xf>
    <xf numFmtId="0" fontId="7" fillId="0" borderId="0" xfId="47" applyAlignment="1" applyProtection="1">
      <alignment/>
      <protection locked="0"/>
    </xf>
    <xf numFmtId="0" fontId="0" fillId="0" borderId="0" xfId="71" applyAlignment="1">
      <alignment horizontal="right"/>
      <protection/>
    </xf>
    <xf numFmtId="0" fontId="132" fillId="0" borderId="60" xfId="0" applyFont="1" applyBorder="1" applyAlignment="1">
      <alignment horizontal="left" vertical="center" indent="1"/>
    </xf>
    <xf numFmtId="0" fontId="39" fillId="0" borderId="60" xfId="71" applyFont="1" applyBorder="1">
      <alignment/>
      <protection/>
    </xf>
    <xf numFmtId="0" fontId="39" fillId="0" borderId="60" xfId="71" applyFont="1" applyBorder="1" applyAlignment="1">
      <alignment horizontal="center"/>
      <protection/>
    </xf>
    <xf numFmtId="38" fontId="39" fillId="0" borderId="60" xfId="53" applyFont="1" applyBorder="1" applyAlignment="1">
      <alignment/>
    </xf>
    <xf numFmtId="38" fontId="39" fillId="0" borderId="64" xfId="53" applyFont="1" applyBorder="1" applyAlignment="1">
      <alignment/>
    </xf>
    <xf numFmtId="0" fontId="132" fillId="0" borderId="0" xfId="0" applyFont="1" applyBorder="1" applyAlignment="1">
      <alignment horizontal="left" vertical="center" indent="1"/>
    </xf>
    <xf numFmtId="0" fontId="39" fillId="0" borderId="0" xfId="71" applyFont="1" applyBorder="1">
      <alignment/>
      <protection/>
    </xf>
    <xf numFmtId="0" fontId="39" fillId="0" borderId="0" xfId="71" applyFont="1" applyBorder="1" applyAlignment="1">
      <alignment horizontal="center"/>
      <protection/>
    </xf>
    <xf numFmtId="38" fontId="39" fillId="0" borderId="0" xfId="53" applyFont="1" applyBorder="1" applyAlignment="1">
      <alignment/>
    </xf>
    <xf numFmtId="38" fontId="39" fillId="0" borderId="61" xfId="53" applyFont="1" applyBorder="1" applyAlignment="1">
      <alignment/>
    </xf>
    <xf numFmtId="0" fontId="132" fillId="0" borderId="55" xfId="0" applyFont="1" applyBorder="1" applyAlignment="1">
      <alignment horizontal="left" vertical="center" indent="1"/>
    </xf>
    <xf numFmtId="0" fontId="39" fillId="0" borderId="55" xfId="71" applyFont="1" applyBorder="1">
      <alignment/>
      <protection/>
    </xf>
    <xf numFmtId="0" fontId="39" fillId="0" borderId="55" xfId="71" applyFont="1" applyBorder="1" applyAlignment="1">
      <alignment horizontal="center"/>
      <protection/>
    </xf>
    <xf numFmtId="38" fontId="39" fillId="0" borderId="55" xfId="53" applyFont="1" applyBorder="1" applyAlignment="1">
      <alignment/>
    </xf>
    <xf numFmtId="38" fontId="39" fillId="0" borderId="66" xfId="53" applyFont="1" applyBorder="1" applyAlignment="1">
      <alignment/>
    </xf>
    <xf numFmtId="0" fontId="133" fillId="0" borderId="0" xfId="0" applyFont="1" applyAlignment="1">
      <alignment vertical="center"/>
    </xf>
    <xf numFmtId="0" fontId="0" fillId="0" borderId="0" xfId="68" applyFont="1">
      <alignment vertical="center"/>
      <protection/>
    </xf>
    <xf numFmtId="0" fontId="134" fillId="0" borderId="0" xfId="68" applyFont="1">
      <alignment vertical="center"/>
      <protection/>
    </xf>
    <xf numFmtId="0" fontId="97" fillId="0" borderId="0" xfId="68" applyFont="1">
      <alignment vertical="center"/>
      <protection/>
    </xf>
    <xf numFmtId="0" fontId="0" fillId="0" borderId="0" xfId="68" applyFont="1" applyFill="1" applyBorder="1">
      <alignment vertical="center"/>
      <protection/>
    </xf>
    <xf numFmtId="0" fontId="135" fillId="0" borderId="0" xfId="68" applyFont="1" applyAlignment="1">
      <alignment horizontal="left" vertical="center" indent="1"/>
      <protection/>
    </xf>
    <xf numFmtId="181" fontId="136" fillId="0" borderId="0" xfId="68" applyNumberFormat="1" applyFont="1">
      <alignment vertical="center"/>
      <protection/>
    </xf>
    <xf numFmtId="0" fontId="97" fillId="0" borderId="0" xfId="68" applyFont="1" applyAlignment="1">
      <alignment horizontal="center" vertical="center" shrinkToFit="1"/>
      <protection/>
    </xf>
    <xf numFmtId="0" fontId="97" fillId="0" borderId="89" xfId="68" applyFont="1" applyBorder="1" applyAlignment="1">
      <alignment horizontal="center" vertical="center" shrinkToFit="1"/>
      <protection/>
    </xf>
    <xf numFmtId="0" fontId="97" fillId="0" borderId="90" xfId="68" applyFont="1" applyBorder="1" applyAlignment="1">
      <alignment horizontal="center" vertical="center" shrinkToFit="1"/>
      <protection/>
    </xf>
    <xf numFmtId="0" fontId="97" fillId="0" borderId="91" xfId="68" applyFont="1" applyBorder="1" applyAlignment="1">
      <alignment horizontal="center" vertical="center" shrinkToFit="1"/>
      <protection/>
    </xf>
    <xf numFmtId="0" fontId="105" fillId="0" borderId="92" xfId="68" applyFont="1" applyBorder="1" applyAlignment="1">
      <alignment horizontal="center" vertical="center" shrinkToFit="1"/>
      <protection/>
    </xf>
    <xf numFmtId="0" fontId="97" fillId="0" borderId="93" xfId="68" applyFont="1" applyBorder="1" applyAlignment="1">
      <alignment horizontal="center" vertical="center" shrinkToFit="1"/>
      <protection/>
    </xf>
    <xf numFmtId="0" fontId="97" fillId="0" borderId="94" xfId="68" applyFont="1" applyBorder="1" applyAlignment="1">
      <alignment horizontal="center" vertical="center" shrinkToFit="1"/>
      <protection/>
    </xf>
    <xf numFmtId="0" fontId="97" fillId="0" borderId="95" xfId="68" applyFont="1" applyBorder="1" applyAlignment="1">
      <alignment horizontal="center" vertical="center" shrinkToFit="1"/>
      <protection/>
    </xf>
    <xf numFmtId="0" fontId="97" fillId="0" borderId="96" xfId="68" applyFont="1" applyBorder="1" applyAlignment="1">
      <alignment horizontal="center" vertical="center" shrinkToFit="1"/>
      <protection/>
    </xf>
    <xf numFmtId="0" fontId="97" fillId="0" borderId="96" xfId="68" applyFont="1" applyBorder="1" applyAlignment="1">
      <alignment horizontal="distributed" vertical="center" indent="1" shrinkToFit="1"/>
      <protection/>
    </xf>
    <xf numFmtId="0" fontId="97" fillId="0" borderId="0" xfId="68" applyFont="1" applyFill="1" applyBorder="1" applyAlignment="1">
      <alignment horizontal="center" vertical="center" shrinkToFit="1"/>
      <protection/>
    </xf>
    <xf numFmtId="0" fontId="97" fillId="0" borderId="97" xfId="68" applyFont="1" applyBorder="1">
      <alignment vertical="center"/>
      <protection/>
    </xf>
    <xf numFmtId="0" fontId="97" fillId="0" borderId="98" xfId="68" applyFont="1" applyBorder="1">
      <alignment vertical="center"/>
      <protection/>
    </xf>
    <xf numFmtId="0" fontId="97" fillId="0" borderId="99" xfId="68" applyFont="1" applyBorder="1">
      <alignment vertical="center"/>
      <protection/>
    </xf>
    <xf numFmtId="0" fontId="137" fillId="0" borderId="100" xfId="68" applyFont="1" applyBorder="1">
      <alignment vertical="center"/>
      <protection/>
    </xf>
    <xf numFmtId="0" fontId="137" fillId="0" borderId="101" xfId="68" applyFont="1" applyBorder="1">
      <alignment vertical="center"/>
      <protection/>
    </xf>
    <xf numFmtId="0" fontId="137" fillId="0" borderId="102" xfId="68" applyFont="1" applyBorder="1">
      <alignment vertical="center"/>
      <protection/>
    </xf>
    <xf numFmtId="0" fontId="137" fillId="0" borderId="103" xfId="68" applyFont="1" applyBorder="1">
      <alignment vertical="center"/>
      <protection/>
    </xf>
    <xf numFmtId="0" fontId="137" fillId="0" borderId="104" xfId="68" applyFont="1" applyBorder="1">
      <alignment vertical="center"/>
      <protection/>
    </xf>
    <xf numFmtId="0" fontId="97" fillId="0" borderId="104" xfId="68" applyFont="1" applyBorder="1">
      <alignment vertical="center"/>
      <protection/>
    </xf>
    <xf numFmtId="0" fontId="97" fillId="0" borderId="105" xfId="68" applyFont="1" applyBorder="1">
      <alignment vertical="center"/>
      <protection/>
    </xf>
    <xf numFmtId="0" fontId="97" fillId="0" borderId="46" xfId="68" applyFont="1" applyBorder="1">
      <alignment vertical="center"/>
      <protection/>
    </xf>
    <xf numFmtId="0" fontId="97" fillId="0" borderId="106" xfId="68" applyFont="1" applyBorder="1">
      <alignment vertical="center"/>
      <protection/>
    </xf>
    <xf numFmtId="0" fontId="137" fillId="0" borderId="107" xfId="68" applyFont="1" applyBorder="1">
      <alignment vertical="center"/>
      <protection/>
    </xf>
    <xf numFmtId="0" fontId="137" fillId="0" borderId="108" xfId="68" applyFont="1" applyBorder="1">
      <alignment vertical="center"/>
      <protection/>
    </xf>
    <xf numFmtId="0" fontId="137" fillId="0" borderId="109" xfId="68" applyFont="1" applyBorder="1">
      <alignment vertical="center"/>
      <protection/>
    </xf>
    <xf numFmtId="0" fontId="137" fillId="0" borderId="110" xfId="68" applyFont="1" applyBorder="1">
      <alignment vertical="center"/>
      <protection/>
    </xf>
    <xf numFmtId="0" fontId="137" fillId="0" borderId="45" xfId="68" applyFont="1" applyBorder="1">
      <alignment vertical="center"/>
      <protection/>
    </xf>
    <xf numFmtId="0" fontId="138" fillId="0" borderId="42" xfId="68" applyFont="1" applyBorder="1" applyAlignment="1">
      <alignment vertical="center" wrapText="1"/>
      <protection/>
    </xf>
    <xf numFmtId="0" fontId="97" fillId="0" borderId="111" xfId="68" applyFont="1" applyBorder="1">
      <alignment vertical="center"/>
      <protection/>
    </xf>
    <xf numFmtId="0" fontId="97" fillId="0" borderId="112" xfId="68" applyFont="1" applyBorder="1">
      <alignment vertical="center"/>
      <protection/>
    </xf>
    <xf numFmtId="0" fontId="97" fillId="0" borderId="113" xfId="68" applyFont="1" applyBorder="1">
      <alignment vertical="center"/>
      <protection/>
    </xf>
    <xf numFmtId="0" fontId="137" fillId="0" borderId="114" xfId="68" applyFont="1" applyBorder="1">
      <alignment vertical="center"/>
      <protection/>
    </xf>
    <xf numFmtId="182" fontId="137" fillId="0" borderId="115" xfId="44" applyNumberFormat="1" applyFont="1" applyBorder="1" applyAlignment="1">
      <alignment vertical="center"/>
    </xf>
    <xf numFmtId="182" fontId="137" fillId="0" borderId="116" xfId="44" applyNumberFormat="1" applyFont="1" applyBorder="1" applyAlignment="1">
      <alignment vertical="center"/>
    </xf>
    <xf numFmtId="182" fontId="137" fillId="0" borderId="117" xfId="44" applyNumberFormat="1" applyFont="1" applyBorder="1" applyAlignment="1">
      <alignment vertical="center"/>
    </xf>
    <xf numFmtId="182" fontId="137" fillId="0" borderId="87" xfId="44" applyNumberFormat="1" applyFont="1" applyBorder="1" applyAlignment="1">
      <alignment vertical="center"/>
    </xf>
    <xf numFmtId="0" fontId="138" fillId="0" borderId="54" xfId="68" applyFont="1" applyBorder="1" applyAlignment="1">
      <alignment vertical="center" wrapText="1"/>
      <protection/>
    </xf>
    <xf numFmtId="0" fontId="139" fillId="0" borderId="106" xfId="68" applyFont="1" applyBorder="1">
      <alignment vertical="center"/>
      <protection/>
    </xf>
    <xf numFmtId="0" fontId="97" fillId="0" borderId="45" xfId="68" applyFont="1" applyBorder="1">
      <alignment vertical="center"/>
      <protection/>
    </xf>
    <xf numFmtId="0" fontId="135" fillId="0" borderId="106" xfId="68" applyFont="1" applyBorder="1">
      <alignment vertical="center"/>
      <protection/>
    </xf>
    <xf numFmtId="0" fontId="137" fillId="0" borderId="115" xfId="68" applyFont="1" applyBorder="1">
      <alignment vertical="center"/>
      <protection/>
    </xf>
    <xf numFmtId="0" fontId="137" fillId="0" borderId="116" xfId="68" applyFont="1" applyBorder="1">
      <alignment vertical="center"/>
      <protection/>
    </xf>
    <xf numFmtId="0" fontId="137" fillId="0" borderId="117" xfId="68" applyFont="1" applyBorder="1">
      <alignment vertical="center"/>
      <protection/>
    </xf>
    <xf numFmtId="0" fontId="137" fillId="0" borderId="87" xfId="68" applyFont="1" applyBorder="1">
      <alignment vertical="center"/>
      <protection/>
    </xf>
    <xf numFmtId="0" fontId="97" fillId="0" borderId="87" xfId="68" applyFont="1" applyBorder="1">
      <alignment vertical="center"/>
      <protection/>
    </xf>
    <xf numFmtId="0" fontId="97" fillId="0" borderId="99" xfId="68" applyFont="1" applyBorder="1" applyAlignment="1" quotePrefix="1">
      <alignment horizontal="right" vertical="center"/>
      <protection/>
    </xf>
    <xf numFmtId="0" fontId="97" fillId="0" borderId="113" xfId="68" applyFont="1" applyBorder="1" applyAlignment="1" quotePrefix="1">
      <alignment horizontal="right" vertical="center"/>
      <protection/>
    </xf>
    <xf numFmtId="0" fontId="137" fillId="0" borderId="114" xfId="68" applyFont="1" applyBorder="1" applyAlignment="1" quotePrefix="1">
      <alignment horizontal="right" vertical="center"/>
      <protection/>
    </xf>
    <xf numFmtId="10" fontId="97" fillId="0" borderId="87" xfId="44" applyNumberFormat="1" applyFont="1" applyBorder="1" applyAlignment="1">
      <alignment vertical="center"/>
    </xf>
    <xf numFmtId="0" fontId="105" fillId="0" borderId="0" xfId="68" applyFont="1" applyAlignment="1">
      <alignment horizontal="left" vertical="center" indent="1"/>
      <protection/>
    </xf>
    <xf numFmtId="0" fontId="97" fillId="28" borderId="113" xfId="68" applyFont="1" applyFill="1" applyBorder="1" applyAlignment="1" quotePrefix="1">
      <alignment horizontal="right" vertical="center"/>
      <protection/>
    </xf>
    <xf numFmtId="0" fontId="137" fillId="28" borderId="114" xfId="68" applyFont="1" applyFill="1" applyBorder="1" applyAlignment="1" quotePrefix="1">
      <alignment horizontal="right" vertical="center"/>
      <protection/>
    </xf>
    <xf numFmtId="182" fontId="137" fillId="28" borderId="115" xfId="44" applyNumberFormat="1" applyFont="1" applyFill="1" applyBorder="1" applyAlignment="1">
      <alignment vertical="center"/>
    </xf>
    <xf numFmtId="182" fontId="137" fillId="28" borderId="116" xfId="44" applyNumberFormat="1" applyFont="1" applyFill="1" applyBorder="1" applyAlignment="1">
      <alignment vertical="center"/>
    </xf>
    <xf numFmtId="182" fontId="137" fillId="28" borderId="117" xfId="44" applyNumberFormat="1" applyFont="1" applyFill="1" applyBorder="1" applyAlignment="1">
      <alignment vertical="center"/>
    </xf>
    <xf numFmtId="182" fontId="137" fillId="28" borderId="87" xfId="44" applyNumberFormat="1" applyFont="1" applyFill="1" applyBorder="1" applyAlignment="1">
      <alignment vertical="center"/>
    </xf>
    <xf numFmtId="0" fontId="138" fillId="0" borderId="46" xfId="68" applyFont="1" applyBorder="1" applyAlignment="1">
      <alignment vertical="center" wrapText="1"/>
      <protection/>
    </xf>
    <xf numFmtId="0" fontId="97" fillId="0" borderId="118" xfId="68" applyFont="1" applyBorder="1">
      <alignment vertical="center"/>
      <protection/>
    </xf>
    <xf numFmtId="0" fontId="138" fillId="0" borderId="55" xfId="68" applyFont="1" applyBorder="1" applyAlignment="1">
      <alignment vertical="center" wrapText="1"/>
      <protection/>
    </xf>
    <xf numFmtId="0" fontId="135" fillId="0" borderId="119" xfId="68" applyFont="1" applyBorder="1">
      <alignment vertical="center"/>
      <protection/>
    </xf>
    <xf numFmtId="0" fontId="137" fillId="0" borderId="120" xfId="68" applyFont="1" applyBorder="1">
      <alignment vertical="center"/>
      <protection/>
    </xf>
    <xf numFmtId="0" fontId="137" fillId="0" borderId="121" xfId="68" applyFont="1" applyBorder="1">
      <alignment vertical="center"/>
      <protection/>
    </xf>
    <xf numFmtId="0" fontId="137" fillId="0" borderId="122" xfId="68" applyFont="1" applyBorder="1">
      <alignment vertical="center"/>
      <protection/>
    </xf>
    <xf numFmtId="0" fontId="137" fillId="0" borderId="123" xfId="68" applyFont="1" applyBorder="1">
      <alignment vertical="center"/>
      <protection/>
    </xf>
    <xf numFmtId="0" fontId="137" fillId="0" borderId="66" xfId="68" applyFont="1" applyBorder="1">
      <alignment vertical="center"/>
      <protection/>
    </xf>
    <xf numFmtId="0" fontId="97" fillId="0" borderId="66" xfId="68" applyFont="1" applyBorder="1">
      <alignment vertical="center"/>
      <protection/>
    </xf>
    <xf numFmtId="0" fontId="97" fillId="35" borderId="113" xfId="68" applyFont="1" applyFill="1" applyBorder="1" applyAlignment="1" quotePrefix="1">
      <alignment horizontal="right" vertical="center"/>
      <protection/>
    </xf>
    <xf numFmtId="0" fontId="137" fillId="35" borderId="114" xfId="68" applyFont="1" applyFill="1" applyBorder="1" applyAlignment="1" quotePrefix="1">
      <alignment horizontal="right" vertical="center"/>
      <protection/>
    </xf>
    <xf numFmtId="182" fontId="140" fillId="35" borderId="115" xfId="44" applyNumberFormat="1" applyFont="1" applyFill="1" applyBorder="1" applyAlignment="1">
      <alignment vertical="center"/>
    </xf>
    <xf numFmtId="182" fontId="140" fillId="35" borderId="116" xfId="44" applyNumberFormat="1" applyFont="1" applyFill="1" applyBorder="1" applyAlignment="1">
      <alignment vertical="center"/>
    </xf>
    <xf numFmtId="182" fontId="140" fillId="35" borderId="117" xfId="44" applyNumberFormat="1" applyFont="1" applyFill="1" applyBorder="1" applyAlignment="1">
      <alignment vertical="center"/>
    </xf>
    <xf numFmtId="182" fontId="140" fillId="35" borderId="87" xfId="44" applyNumberFormat="1" applyFont="1" applyFill="1" applyBorder="1" applyAlignment="1">
      <alignment vertical="center"/>
    </xf>
    <xf numFmtId="10" fontId="97" fillId="35" borderId="87" xfId="44" applyNumberFormat="1" applyFont="1" applyFill="1" applyBorder="1" applyAlignment="1">
      <alignment vertical="center"/>
    </xf>
    <xf numFmtId="0" fontId="141" fillId="0" borderId="0" xfId="68" applyFont="1" applyAlignment="1">
      <alignment horizontal="left" vertical="center" indent="1"/>
      <protection/>
    </xf>
    <xf numFmtId="0" fontId="97" fillId="0" borderId="0" xfId="68" applyFont="1" applyFill="1" applyBorder="1">
      <alignment vertical="center"/>
      <protection/>
    </xf>
    <xf numFmtId="0" fontId="142" fillId="0" borderId="0" xfId="68" applyFont="1" applyAlignment="1">
      <alignment horizontal="distributed" vertical="center"/>
      <protection/>
    </xf>
    <xf numFmtId="0" fontId="137" fillId="0" borderId="0" xfId="68" applyFont="1" applyAlignment="1">
      <alignment horizontal="center" vertical="center" shrinkToFit="1"/>
      <protection/>
    </xf>
    <xf numFmtId="0" fontId="137" fillId="0" borderId="124" xfId="68" applyFont="1" applyBorder="1" applyAlignment="1">
      <alignment horizontal="center" vertical="center" shrinkToFit="1"/>
      <protection/>
    </xf>
    <xf numFmtId="0" fontId="137" fillId="0" borderId="125" xfId="68" applyFont="1" applyBorder="1" applyAlignment="1">
      <alignment horizontal="center" vertical="center" shrinkToFit="1"/>
      <protection/>
    </xf>
    <xf numFmtId="0" fontId="137" fillId="0" borderId="126" xfId="68" applyFont="1" applyBorder="1" applyAlignment="1">
      <alignment horizontal="center" vertical="center" shrinkToFit="1"/>
      <protection/>
    </xf>
    <xf numFmtId="0" fontId="143" fillId="0" borderId="127" xfId="68" applyFont="1" applyBorder="1" applyAlignment="1">
      <alignment horizontal="center" vertical="center" shrinkToFit="1"/>
      <protection/>
    </xf>
    <xf numFmtId="0" fontId="137" fillId="0" borderId="128" xfId="68" applyFont="1" applyBorder="1" applyAlignment="1">
      <alignment horizontal="center" vertical="center" shrinkToFit="1"/>
      <protection/>
    </xf>
    <xf numFmtId="0" fontId="137" fillId="0" borderId="129" xfId="68" applyFont="1" applyBorder="1" applyAlignment="1">
      <alignment horizontal="center" vertical="center" shrinkToFit="1"/>
      <protection/>
    </xf>
    <xf numFmtId="0" fontId="137" fillId="0" borderId="130" xfId="68" applyFont="1" applyBorder="1" applyAlignment="1">
      <alignment horizontal="center" vertical="center" shrinkToFit="1"/>
      <protection/>
    </xf>
    <xf numFmtId="0" fontId="137" fillId="0" borderId="131" xfId="68" applyFont="1" applyBorder="1" applyAlignment="1">
      <alignment horizontal="center" vertical="center" shrinkToFit="1"/>
      <protection/>
    </xf>
    <xf numFmtId="0" fontId="137" fillId="0" borderId="132" xfId="68" applyFont="1" applyBorder="1" applyAlignment="1">
      <alignment horizontal="distributed" vertical="center" indent="1" shrinkToFit="1"/>
      <protection/>
    </xf>
    <xf numFmtId="0" fontId="137" fillId="0" borderId="0" xfId="68" applyFont="1" applyFill="1" applyBorder="1" applyAlignment="1">
      <alignment horizontal="center" vertical="center" shrinkToFit="1"/>
      <protection/>
    </xf>
    <xf numFmtId="0" fontId="137" fillId="0" borderId="133" xfId="68" applyFont="1" applyBorder="1">
      <alignment vertical="center"/>
      <protection/>
    </xf>
    <xf numFmtId="0" fontId="137" fillId="0" borderId="98" xfId="68" applyFont="1" applyBorder="1">
      <alignment vertical="center"/>
      <protection/>
    </xf>
    <xf numFmtId="0" fontId="137" fillId="0" borderId="99" xfId="68" applyFont="1" applyBorder="1">
      <alignment vertical="center"/>
      <protection/>
    </xf>
    <xf numFmtId="0" fontId="137" fillId="0" borderId="134" xfId="68" applyFont="1" applyBorder="1">
      <alignment vertical="center"/>
      <protection/>
    </xf>
    <xf numFmtId="0" fontId="137" fillId="0" borderId="135" xfId="68" applyFont="1" applyBorder="1">
      <alignment vertical="center"/>
      <protection/>
    </xf>
    <xf numFmtId="0" fontId="137" fillId="0" borderId="46" xfId="68" applyFont="1" applyBorder="1">
      <alignment vertical="center"/>
      <protection/>
    </xf>
    <xf numFmtId="0" fontId="137" fillId="0" borderId="106" xfId="68" applyFont="1" applyBorder="1">
      <alignment vertical="center"/>
      <protection/>
    </xf>
    <xf numFmtId="0" fontId="144" fillId="0" borderId="107" xfId="68" applyFont="1" applyBorder="1">
      <alignment vertical="center"/>
      <protection/>
    </xf>
    <xf numFmtId="0" fontId="144" fillId="0" borderId="108" xfId="68" applyFont="1" applyBorder="1">
      <alignment vertical="center"/>
      <protection/>
    </xf>
    <xf numFmtId="0" fontId="144" fillId="0" borderId="109" xfId="68" applyFont="1" applyBorder="1">
      <alignment vertical="center"/>
      <protection/>
    </xf>
    <xf numFmtId="0" fontId="144" fillId="0" borderId="110" xfId="68" applyFont="1" applyBorder="1">
      <alignment vertical="center"/>
      <protection/>
    </xf>
    <xf numFmtId="0" fontId="144" fillId="0" borderId="45" xfId="68" applyFont="1" applyBorder="1">
      <alignment vertical="center"/>
      <protection/>
    </xf>
    <xf numFmtId="0" fontId="143" fillId="0" borderId="136" xfId="68" applyFont="1" applyBorder="1" applyAlignment="1">
      <alignment wrapText="1"/>
      <protection/>
    </xf>
    <xf numFmtId="0" fontId="137" fillId="28" borderId="113" xfId="68" applyFont="1" applyFill="1" applyBorder="1" applyAlignment="1" quotePrefix="1">
      <alignment horizontal="right" vertical="center"/>
      <protection/>
    </xf>
    <xf numFmtId="0" fontId="144" fillId="28" borderId="114" xfId="68" applyFont="1" applyFill="1" applyBorder="1" applyAlignment="1" quotePrefix="1">
      <alignment horizontal="right" vertical="center"/>
      <protection/>
    </xf>
    <xf numFmtId="182" fontId="144" fillId="28" borderId="115" xfId="44" applyNumberFormat="1" applyFont="1" applyFill="1" applyBorder="1" applyAlignment="1">
      <alignment vertical="center"/>
    </xf>
    <xf numFmtId="182" fontId="144" fillId="28" borderId="116" xfId="44" applyNumberFormat="1" applyFont="1" applyFill="1" applyBorder="1" applyAlignment="1">
      <alignment vertical="center"/>
    </xf>
    <xf numFmtId="182" fontId="144" fillId="28" borderId="117" xfId="44" applyNumberFormat="1" applyFont="1" applyFill="1" applyBorder="1" applyAlignment="1">
      <alignment vertical="center"/>
    </xf>
    <xf numFmtId="182" fontId="144" fillId="28" borderId="87" xfId="44" applyNumberFormat="1" applyFont="1" applyFill="1" applyBorder="1" applyAlignment="1">
      <alignment vertical="center"/>
    </xf>
    <xf numFmtId="0" fontId="143" fillId="28" borderId="137" xfId="68" applyFont="1" applyFill="1" applyBorder="1" applyAlignment="1">
      <alignment wrapText="1"/>
      <protection/>
    </xf>
    <xf numFmtId="0" fontId="137" fillId="0" borderId="138" xfId="68" applyFont="1" applyBorder="1">
      <alignment vertical="center"/>
      <protection/>
    </xf>
    <xf numFmtId="0" fontId="137" fillId="0" borderId="139" xfId="68" applyFont="1" applyBorder="1">
      <alignment vertical="center"/>
      <protection/>
    </xf>
    <xf numFmtId="0" fontId="137" fillId="0" borderId="140" xfId="68" applyFont="1" applyBorder="1">
      <alignment vertical="center"/>
      <protection/>
    </xf>
    <xf numFmtId="0" fontId="144" fillId="0" borderId="141" xfId="68" applyFont="1" applyBorder="1">
      <alignment vertical="center"/>
      <protection/>
    </xf>
    <xf numFmtId="0" fontId="144" fillId="0" borderId="142" xfId="68" applyFont="1" applyBorder="1">
      <alignment vertical="center"/>
      <protection/>
    </xf>
    <xf numFmtId="0" fontId="144" fillId="0" borderId="143" xfId="68" applyFont="1" applyBorder="1">
      <alignment vertical="center"/>
      <protection/>
    </xf>
    <xf numFmtId="0" fontId="144" fillId="0" borderId="144" xfId="68" applyFont="1" applyBorder="1">
      <alignment vertical="center"/>
      <protection/>
    </xf>
    <xf numFmtId="0" fontId="144" fillId="0" borderId="145" xfId="68" applyFont="1" applyBorder="1">
      <alignment vertical="center"/>
      <protection/>
    </xf>
    <xf numFmtId="0" fontId="137" fillId="0" borderId="146" xfId="68" applyFont="1" applyBorder="1">
      <alignment vertical="center"/>
      <protection/>
    </xf>
    <xf numFmtId="0" fontId="143" fillId="0" borderId="136" xfId="68" applyFont="1" applyBorder="1" applyAlignment="1">
      <alignment vertical="center" wrapText="1"/>
      <protection/>
    </xf>
    <xf numFmtId="0" fontId="137" fillId="0" borderId="136" xfId="68" applyFont="1" applyBorder="1">
      <alignment vertical="center"/>
      <protection/>
    </xf>
    <xf numFmtId="0" fontId="97" fillId="0" borderId="46" xfId="68" applyFont="1" applyBorder="1" applyAlignment="1">
      <alignment vertical="center" wrapText="1"/>
      <protection/>
    </xf>
    <xf numFmtId="0" fontId="137" fillId="0" borderId="46" xfId="68" applyFont="1" applyBorder="1" applyAlignment="1">
      <alignment vertical="center" wrapText="1"/>
      <protection/>
    </xf>
    <xf numFmtId="0" fontId="137" fillId="0" borderId="147" xfId="68" applyFont="1" applyBorder="1">
      <alignment vertical="center"/>
      <protection/>
    </xf>
    <xf numFmtId="0" fontId="137" fillId="0" borderId="112" xfId="68" applyFont="1" applyBorder="1" applyAlignment="1">
      <alignment vertical="center" wrapText="1"/>
      <protection/>
    </xf>
    <xf numFmtId="0" fontId="137" fillId="0" borderId="113" xfId="68" applyFont="1" applyBorder="1">
      <alignment vertical="center"/>
      <protection/>
    </xf>
    <xf numFmtId="0" fontId="144" fillId="0" borderId="114" xfId="68" applyFont="1" applyBorder="1">
      <alignment vertical="center"/>
      <protection/>
    </xf>
    <xf numFmtId="0" fontId="144" fillId="0" borderId="115" xfId="68" applyFont="1" applyBorder="1">
      <alignment vertical="center"/>
      <protection/>
    </xf>
    <xf numFmtId="0" fontId="144" fillId="0" borderId="116" xfId="68" applyFont="1" applyBorder="1">
      <alignment vertical="center"/>
      <protection/>
    </xf>
    <xf numFmtId="0" fontId="144" fillId="0" borderId="117" xfId="68" applyFont="1" applyBorder="1">
      <alignment vertical="center"/>
      <protection/>
    </xf>
    <xf numFmtId="0" fontId="144" fillId="0" borderId="87" xfId="68" applyFont="1" applyBorder="1">
      <alignment vertical="center"/>
      <protection/>
    </xf>
    <xf numFmtId="0" fontId="137" fillId="0" borderId="137" xfId="68" applyFont="1" applyBorder="1">
      <alignment vertical="center"/>
      <protection/>
    </xf>
    <xf numFmtId="0" fontId="97" fillId="35" borderId="99" xfId="68" applyFont="1" applyFill="1" applyBorder="1" applyAlignment="1" quotePrefix="1">
      <alignment horizontal="right" vertical="center"/>
      <protection/>
    </xf>
    <xf numFmtId="0" fontId="144" fillId="35" borderId="100" xfId="68" applyFont="1" applyFill="1" applyBorder="1">
      <alignment vertical="center"/>
      <protection/>
    </xf>
    <xf numFmtId="0" fontId="144" fillId="35" borderId="101" xfId="68" applyFont="1" applyFill="1" applyBorder="1">
      <alignment vertical="center"/>
      <protection/>
    </xf>
    <xf numFmtId="0" fontId="144" fillId="35" borderId="102" xfId="68" applyFont="1" applyFill="1" applyBorder="1">
      <alignment vertical="center"/>
      <protection/>
    </xf>
    <xf numFmtId="0" fontId="144" fillId="35" borderId="103" xfId="68" applyFont="1" applyFill="1" applyBorder="1">
      <alignment vertical="center"/>
      <protection/>
    </xf>
    <xf numFmtId="0" fontId="144" fillId="35" borderId="104" xfId="68" applyFont="1" applyFill="1" applyBorder="1">
      <alignment vertical="center"/>
      <protection/>
    </xf>
    <xf numFmtId="0" fontId="97" fillId="35" borderId="148" xfId="68" applyFont="1" applyFill="1" applyBorder="1">
      <alignment vertical="center"/>
      <protection/>
    </xf>
    <xf numFmtId="0" fontId="97" fillId="35" borderId="149" xfId="68" applyFont="1" applyFill="1" applyBorder="1" applyAlignment="1" quotePrefix="1">
      <alignment horizontal="right" vertical="center"/>
      <protection/>
    </xf>
    <xf numFmtId="0" fontId="144" fillId="35" borderId="150" xfId="68" applyFont="1" applyFill="1" applyBorder="1" applyAlignment="1" quotePrefix="1">
      <alignment horizontal="right" vertical="center"/>
      <protection/>
    </xf>
    <xf numFmtId="182" fontId="145" fillId="35" borderId="151" xfId="44" applyNumberFormat="1" applyFont="1" applyFill="1" applyBorder="1" applyAlignment="1">
      <alignment vertical="center"/>
    </xf>
    <xf numFmtId="182" fontId="145" fillId="35" borderId="152" xfId="44" applyNumberFormat="1" applyFont="1" applyFill="1" applyBorder="1" applyAlignment="1">
      <alignment vertical="center"/>
    </xf>
    <xf numFmtId="182" fontId="145" fillId="35" borderId="153" xfId="44" applyNumberFormat="1" applyFont="1" applyFill="1" applyBorder="1" applyAlignment="1">
      <alignment vertical="center"/>
    </xf>
    <xf numFmtId="182" fontId="145" fillId="35" borderId="154" xfId="44" applyNumberFormat="1" applyFont="1" applyFill="1" applyBorder="1" applyAlignment="1">
      <alignment vertical="center"/>
    </xf>
    <xf numFmtId="10" fontId="97" fillId="35" borderId="155" xfId="44" applyNumberFormat="1" applyFont="1" applyFill="1" applyBorder="1" applyAlignment="1">
      <alignment vertical="center"/>
    </xf>
    <xf numFmtId="0" fontId="97" fillId="7" borderId="99" xfId="68" applyFont="1" applyFill="1" applyBorder="1" applyAlignment="1" quotePrefix="1">
      <alignment horizontal="right" vertical="center"/>
      <protection/>
    </xf>
    <xf numFmtId="38" fontId="144" fillId="7" borderId="100" xfId="53" applyFont="1" applyFill="1" applyBorder="1" applyAlignment="1">
      <alignment vertical="center"/>
    </xf>
    <xf numFmtId="38" fontId="144" fillId="7" borderId="101" xfId="53" applyFont="1" applyFill="1" applyBorder="1" applyAlignment="1">
      <alignment vertical="center"/>
    </xf>
    <xf numFmtId="38" fontId="144" fillId="7" borderId="102" xfId="53" applyFont="1" applyFill="1" applyBorder="1" applyAlignment="1">
      <alignment vertical="center"/>
    </xf>
    <xf numFmtId="38" fontId="144" fillId="7" borderId="103" xfId="53" applyFont="1" applyFill="1" applyBorder="1" applyAlignment="1">
      <alignment vertical="center"/>
    </xf>
    <xf numFmtId="38" fontId="144" fillId="7" borderId="104" xfId="53" applyFont="1" applyFill="1" applyBorder="1" applyAlignment="1">
      <alignment vertical="center"/>
    </xf>
    <xf numFmtId="0" fontId="97" fillId="7" borderId="148" xfId="68" applyFont="1" applyFill="1" applyBorder="1">
      <alignment vertical="center"/>
      <protection/>
    </xf>
    <xf numFmtId="0" fontId="97" fillId="7" borderId="149" xfId="68" applyFont="1" applyFill="1" applyBorder="1" applyAlignment="1" quotePrefix="1">
      <alignment horizontal="right" vertical="center"/>
      <protection/>
    </xf>
    <xf numFmtId="0" fontId="144" fillId="7" borderId="150" xfId="68" applyFont="1" applyFill="1" applyBorder="1" applyAlignment="1" quotePrefix="1">
      <alignment horizontal="right" vertical="center"/>
      <protection/>
    </xf>
    <xf numFmtId="182" fontId="145" fillId="7" borderId="151" xfId="44" applyNumberFormat="1" applyFont="1" applyFill="1" applyBorder="1" applyAlignment="1">
      <alignment vertical="center"/>
    </xf>
    <xf numFmtId="182" fontId="145" fillId="7" borderId="152" xfId="44" applyNumberFormat="1" applyFont="1" applyFill="1" applyBorder="1" applyAlignment="1">
      <alignment vertical="center"/>
    </xf>
    <xf numFmtId="182" fontId="145" fillId="7" borderId="153" xfId="44" applyNumberFormat="1" applyFont="1" applyFill="1" applyBorder="1" applyAlignment="1">
      <alignment vertical="center"/>
    </xf>
    <xf numFmtId="182" fontId="145" fillId="7" borderId="154" xfId="44" applyNumberFormat="1" applyFont="1" applyFill="1" applyBorder="1" applyAlignment="1">
      <alignment vertical="center"/>
    </xf>
    <xf numFmtId="10" fontId="97" fillId="7" borderId="155" xfId="44" applyNumberFormat="1" applyFont="1" applyFill="1" applyBorder="1" applyAlignment="1">
      <alignment vertical="center"/>
    </xf>
    <xf numFmtId="0" fontId="146" fillId="0" borderId="0" xfId="71" applyFont="1" applyAlignment="1">
      <alignment vertical="center"/>
      <protection/>
    </xf>
    <xf numFmtId="0" fontId="147" fillId="0" borderId="156" xfId="71" applyFont="1" applyBorder="1" applyAlignment="1">
      <alignment horizontal="center" vertical="center"/>
      <protection/>
    </xf>
    <xf numFmtId="0" fontId="4" fillId="0" borderId="157" xfId="71" applyFont="1" applyBorder="1" applyAlignment="1">
      <alignment horizontal="center" vertical="center"/>
      <protection/>
    </xf>
    <xf numFmtId="0" fontId="4" fillId="0" borderId="158" xfId="71" applyFont="1" applyBorder="1" applyAlignment="1">
      <alignment horizontal="center" vertical="center"/>
      <protection/>
    </xf>
    <xf numFmtId="0" fontId="36" fillId="0" borderId="159" xfId="71" applyFont="1" applyBorder="1" applyAlignment="1">
      <alignment horizontal="center"/>
      <protection/>
    </xf>
    <xf numFmtId="38" fontId="36" fillId="0" borderId="40" xfId="53" applyFont="1" applyBorder="1" applyAlignment="1">
      <alignment/>
    </xf>
    <xf numFmtId="38" fontId="36" fillId="0" borderId="44" xfId="71" applyNumberFormat="1" applyFont="1" applyBorder="1" applyAlignment="1">
      <alignment/>
      <protection/>
    </xf>
    <xf numFmtId="38" fontId="36" fillId="0" borderId="47" xfId="53" applyFont="1" applyBorder="1" applyAlignment="1">
      <alignment/>
    </xf>
    <xf numFmtId="0" fontId="36" fillId="0" borderId="45" xfId="71" applyFont="1" applyBorder="1" applyAlignment="1">
      <alignment/>
      <protection/>
    </xf>
    <xf numFmtId="0" fontId="36" fillId="0" borderId="23" xfId="71" applyFont="1" applyBorder="1" applyAlignment="1">
      <alignment/>
      <protection/>
    </xf>
    <xf numFmtId="0" fontId="130" fillId="0" borderId="159" xfId="71" applyFont="1" applyBorder="1" applyAlignment="1">
      <alignment horizontal="right"/>
      <protection/>
    </xf>
    <xf numFmtId="176" fontId="36" fillId="0" borderId="19" xfId="71" applyNumberFormat="1" applyFont="1" applyBorder="1" applyAlignment="1">
      <alignment horizontal="center"/>
      <protection/>
    </xf>
    <xf numFmtId="38" fontId="36" fillId="0" borderId="19" xfId="53" applyFont="1" applyBorder="1" applyAlignment="1">
      <alignment horizontal="center"/>
    </xf>
    <xf numFmtId="38" fontId="36" fillId="0" borderId="23" xfId="71" applyNumberFormat="1" applyFont="1" applyBorder="1" applyAlignment="1">
      <alignment horizontal="right"/>
      <protection/>
    </xf>
    <xf numFmtId="40" fontId="36" fillId="0" borderId="19" xfId="53" applyNumberFormat="1" applyFont="1" applyBorder="1" applyAlignment="1">
      <alignment horizontal="right"/>
    </xf>
    <xf numFmtId="38" fontId="36" fillId="0" borderId="19" xfId="53" applyFont="1" applyBorder="1" applyAlignment="1">
      <alignment horizontal="right"/>
    </xf>
    <xf numFmtId="0" fontId="130" fillId="0" borderId="45" xfId="71" applyFont="1" applyBorder="1" applyAlignment="1">
      <alignment wrapText="1"/>
      <protection/>
    </xf>
    <xf numFmtId="38" fontId="36" fillId="0" borderId="45" xfId="71" applyNumberFormat="1" applyFont="1" applyBorder="1" applyAlignment="1">
      <alignment/>
      <protection/>
    </xf>
    <xf numFmtId="38" fontId="36" fillId="0" borderId="26" xfId="53" applyFont="1" applyBorder="1" applyAlignment="1">
      <alignment horizontal="right"/>
    </xf>
    <xf numFmtId="0" fontId="36" fillId="0" borderId="23" xfId="71" applyFont="1" applyBorder="1" applyAlignment="1">
      <alignment horizontal="center" wrapText="1"/>
      <protection/>
    </xf>
    <xf numFmtId="177" fontId="36" fillId="0" borderId="19" xfId="71" applyNumberFormat="1" applyFont="1" applyBorder="1" applyAlignment="1">
      <alignment/>
      <protection/>
    </xf>
    <xf numFmtId="0" fontId="36" fillId="0" borderId="160" xfId="71" applyFont="1" applyBorder="1" applyAlignment="1">
      <alignment horizontal="center"/>
      <protection/>
    </xf>
    <xf numFmtId="0" fontId="129" fillId="0" borderId="43" xfId="71" applyFont="1" applyBorder="1" applyAlignment="1">
      <alignment/>
      <protection/>
    </xf>
    <xf numFmtId="0" fontId="36" fillId="0" borderId="27" xfId="71" applyFont="1" applyBorder="1" applyAlignment="1">
      <alignment/>
      <protection/>
    </xf>
    <xf numFmtId="0" fontId="36" fillId="0" borderId="161" xfId="71" applyFont="1" applyBorder="1" applyAlignment="1">
      <alignment horizontal="center"/>
      <protection/>
    </xf>
    <xf numFmtId="0" fontId="36" fillId="0" borderId="86" xfId="71" applyFont="1" applyBorder="1" applyAlignment="1">
      <alignment/>
      <protection/>
    </xf>
    <xf numFmtId="38" fontId="36" fillId="0" borderId="56" xfId="53" applyFont="1" applyBorder="1" applyAlignment="1">
      <alignment/>
    </xf>
    <xf numFmtId="0" fontId="36" fillId="0" borderId="87" xfId="71" applyFont="1" applyBorder="1" applyAlignment="1">
      <alignment/>
      <protection/>
    </xf>
    <xf numFmtId="0" fontId="12" fillId="0" borderId="0" xfId="0" applyFont="1" applyAlignment="1">
      <alignment horizontal="distributed" vertical="center" wrapText="1" indent="1"/>
    </xf>
    <xf numFmtId="0" fontId="12" fillId="0" borderId="0" xfId="0" applyFont="1" applyAlignment="1">
      <alignment horizontal="distributed" vertical="center" indent="3"/>
    </xf>
    <xf numFmtId="0" fontId="31" fillId="0" borderId="0" xfId="0" applyFont="1" applyBorder="1" applyAlignment="1">
      <alignment vertical="top" wrapText="1"/>
    </xf>
    <xf numFmtId="0" fontId="31" fillId="0" borderId="55" xfId="0" applyFont="1" applyBorder="1" applyAlignment="1">
      <alignment vertical="top" wrapText="1"/>
    </xf>
    <xf numFmtId="0" fontId="12" fillId="28" borderId="162" xfId="0" applyFont="1" applyFill="1" applyBorder="1" applyAlignment="1">
      <alignment horizontal="left" vertical="center" indent="1"/>
    </xf>
    <xf numFmtId="0" fontId="12" fillId="28" borderId="163" xfId="0" applyFont="1" applyFill="1" applyBorder="1" applyAlignment="1">
      <alignment horizontal="left" vertical="center" indent="1"/>
    </xf>
    <xf numFmtId="0" fontId="12" fillId="36" borderId="162" xfId="0" applyFont="1" applyFill="1" applyBorder="1" applyAlignment="1">
      <alignment horizontal="left" vertical="center" indent="1"/>
    </xf>
    <xf numFmtId="0" fontId="12" fillId="36" borderId="163" xfId="0" applyFont="1" applyFill="1" applyBorder="1" applyAlignment="1">
      <alignment horizontal="left" vertical="center" indent="1"/>
    </xf>
    <xf numFmtId="0" fontId="12" fillId="6" borderId="162" xfId="0" applyFont="1" applyFill="1" applyBorder="1" applyAlignment="1">
      <alignment horizontal="left" vertical="center" indent="1"/>
    </xf>
    <xf numFmtId="0" fontId="12" fillId="6" borderId="163" xfId="0" applyFont="1" applyFill="1" applyBorder="1" applyAlignment="1">
      <alignment horizontal="left" vertical="center" indent="1"/>
    </xf>
    <xf numFmtId="0" fontId="12" fillId="0" borderId="0" xfId="0" applyFont="1" applyAlignment="1">
      <alignment horizontal="left" vertical="center" indent="1"/>
    </xf>
    <xf numFmtId="0" fontId="12" fillId="37" borderId="162" xfId="0" applyFont="1" applyFill="1" applyBorder="1" applyAlignment="1">
      <alignment horizontal="left" vertical="center" indent="1"/>
    </xf>
    <xf numFmtId="0" fontId="12" fillId="37" borderId="163" xfId="0" applyFont="1" applyFill="1" applyBorder="1" applyAlignment="1">
      <alignment horizontal="left" vertical="center" indent="1"/>
    </xf>
    <xf numFmtId="0" fontId="12" fillId="0" borderId="0" xfId="0" applyFont="1" applyAlignment="1">
      <alignment horizontal="left" wrapText="1" indent="2"/>
    </xf>
    <xf numFmtId="0" fontId="148" fillId="0" borderId="0" xfId="70" applyFont="1" applyBorder="1" applyAlignment="1" applyProtection="1">
      <alignment horizontal="center" vertical="center" shrinkToFit="1"/>
      <protection/>
    </xf>
    <xf numFmtId="0" fontId="9" fillId="0" borderId="0" xfId="70" applyFont="1" applyBorder="1" applyAlignment="1" applyProtection="1">
      <alignment horizontal="center" vertical="center"/>
      <protection/>
    </xf>
    <xf numFmtId="0" fontId="9" fillId="0" borderId="75" xfId="70" applyFont="1" applyBorder="1" applyAlignment="1" applyProtection="1">
      <alignment horizontal="center" vertical="center"/>
      <protection/>
    </xf>
    <xf numFmtId="0" fontId="6" fillId="0" borderId="0" xfId="70" applyFont="1" applyBorder="1" applyAlignment="1" applyProtection="1">
      <alignment vertical="center"/>
      <protection/>
    </xf>
    <xf numFmtId="0" fontId="6" fillId="0" borderId="75" xfId="70" applyFont="1" applyBorder="1" applyAlignment="1" applyProtection="1">
      <alignment vertical="center"/>
      <protection/>
    </xf>
    <xf numFmtId="0" fontId="0" fillId="0" borderId="0" xfId="70" applyFont="1" applyBorder="1" applyAlignment="1" applyProtection="1">
      <alignment horizontal="center" vertical="center"/>
      <protection/>
    </xf>
    <xf numFmtId="0" fontId="0" fillId="0" borderId="75" xfId="70" applyFont="1" applyBorder="1" applyAlignment="1" applyProtection="1">
      <alignment horizontal="center" vertical="center"/>
      <protection/>
    </xf>
    <xf numFmtId="0" fontId="10" fillId="0" borderId="0" xfId="70" applyFont="1" applyBorder="1" applyAlignment="1" applyProtection="1">
      <alignment horizontal="center" vertical="center"/>
      <protection/>
    </xf>
    <xf numFmtId="0" fontId="10" fillId="0" borderId="75" xfId="70" applyFont="1" applyBorder="1" applyAlignment="1" applyProtection="1">
      <alignment horizontal="center" vertical="center"/>
      <protection/>
    </xf>
    <xf numFmtId="181" fontId="6" fillId="0" borderId="0" xfId="70" applyNumberFormat="1" applyFont="1" applyFill="1" applyBorder="1" applyAlignment="1" applyProtection="1">
      <alignment horizontal="distributed" vertical="center" indent="1"/>
      <protection locked="0"/>
    </xf>
    <xf numFmtId="181" fontId="6" fillId="0" borderId="0" xfId="70" applyNumberFormat="1" applyFont="1" applyFill="1" applyAlignment="1" applyProtection="1">
      <alignment horizontal="distributed" vertical="center" indent="1"/>
      <protection locked="0"/>
    </xf>
    <xf numFmtId="181" fontId="6" fillId="0" borderId="75" xfId="70" applyNumberFormat="1" applyFont="1" applyFill="1" applyBorder="1" applyAlignment="1" applyProtection="1">
      <alignment horizontal="distributed" vertical="center" indent="1"/>
      <protection locked="0"/>
    </xf>
    <xf numFmtId="0" fontId="6" fillId="0" borderId="63" xfId="70" applyFont="1" applyBorder="1" applyAlignment="1" applyProtection="1">
      <alignment horizontal="distributed" vertical="center"/>
      <protection/>
    </xf>
    <xf numFmtId="0" fontId="6" fillId="0" borderId="60" xfId="70" applyFont="1" applyBorder="1" applyAlignment="1" applyProtection="1">
      <alignment horizontal="distributed" vertical="center"/>
      <protection/>
    </xf>
    <xf numFmtId="0" fontId="6" fillId="0" borderId="62" xfId="70" applyFont="1" applyBorder="1" applyAlignment="1" applyProtection="1">
      <alignment horizontal="distributed" vertical="center"/>
      <protection/>
    </xf>
    <xf numFmtId="0" fontId="6" fillId="0" borderId="0" xfId="70" applyFont="1" applyBorder="1" applyAlignment="1" applyProtection="1">
      <alignment horizontal="distributed" vertical="center"/>
      <protection/>
    </xf>
    <xf numFmtId="0" fontId="6" fillId="0" borderId="65" xfId="70" applyFont="1" applyBorder="1" applyAlignment="1" applyProtection="1">
      <alignment horizontal="distributed" vertical="center"/>
      <protection/>
    </xf>
    <xf numFmtId="0" fontId="6" fillId="0" borderId="55" xfId="70" applyFont="1" applyBorder="1" applyAlignment="1" applyProtection="1">
      <alignment horizontal="distributed" vertical="center"/>
      <protection/>
    </xf>
    <xf numFmtId="0" fontId="125" fillId="0" borderId="63" xfId="70" applyFont="1" applyFill="1" applyBorder="1" applyAlignment="1" applyProtection="1">
      <alignment horizontal="left" vertical="center" indent="1"/>
      <protection locked="0"/>
    </xf>
    <xf numFmtId="0" fontId="125" fillId="0" borderId="60" xfId="70" applyFont="1" applyFill="1" applyBorder="1" applyAlignment="1" applyProtection="1">
      <alignment horizontal="left" vertical="center" indent="1"/>
      <protection locked="0"/>
    </xf>
    <xf numFmtId="0" fontId="125" fillId="0" borderId="64" xfId="70" applyFont="1" applyFill="1" applyBorder="1" applyAlignment="1" applyProtection="1">
      <alignment horizontal="left" vertical="center" indent="1"/>
      <protection locked="0"/>
    </xf>
    <xf numFmtId="0" fontId="125" fillId="0" borderId="62" xfId="70" applyFont="1" applyFill="1" applyBorder="1" applyAlignment="1" applyProtection="1">
      <alignment horizontal="left" vertical="center" indent="1"/>
      <protection locked="0"/>
    </xf>
    <xf numFmtId="0" fontId="125" fillId="0" borderId="0" xfId="70" applyFont="1" applyFill="1" applyBorder="1" applyAlignment="1" applyProtection="1">
      <alignment horizontal="left" vertical="center" indent="1"/>
      <protection locked="0"/>
    </xf>
    <xf numFmtId="0" fontId="125" fillId="0" borderId="61" xfId="70" applyFont="1" applyFill="1" applyBorder="1" applyAlignment="1" applyProtection="1">
      <alignment horizontal="left" vertical="center" indent="1"/>
      <protection locked="0"/>
    </xf>
    <xf numFmtId="0" fontId="125" fillId="0" borderId="65" xfId="70" applyFont="1" applyFill="1" applyBorder="1" applyAlignment="1" applyProtection="1">
      <alignment horizontal="left" vertical="center" indent="1"/>
      <protection locked="0"/>
    </xf>
    <xf numFmtId="0" fontId="125" fillId="0" borderId="55" xfId="70" applyFont="1" applyFill="1" applyBorder="1" applyAlignment="1" applyProtection="1">
      <alignment horizontal="left" vertical="center" indent="1"/>
      <protection locked="0"/>
    </xf>
    <xf numFmtId="0" fontId="125" fillId="0" borderId="66" xfId="70" applyFont="1" applyFill="1" applyBorder="1" applyAlignment="1" applyProtection="1">
      <alignment horizontal="left" vertical="center" indent="1"/>
      <protection locked="0"/>
    </xf>
    <xf numFmtId="0" fontId="5" fillId="0" borderId="63" xfId="70" applyFont="1" applyFill="1" applyBorder="1" applyAlignment="1" applyProtection="1">
      <alignment horizontal="center" vertical="center"/>
      <protection/>
    </xf>
    <xf numFmtId="0" fontId="5" fillId="0" borderId="60" xfId="70" applyFont="1" applyFill="1" applyBorder="1" applyAlignment="1" applyProtection="1">
      <alignment horizontal="center" vertical="center"/>
      <protection/>
    </xf>
    <xf numFmtId="0" fontId="5" fillId="0" borderId="64" xfId="70" applyFont="1" applyFill="1" applyBorder="1" applyAlignment="1" applyProtection="1">
      <alignment horizontal="center" vertical="center"/>
      <protection/>
    </xf>
    <xf numFmtId="0" fontId="5" fillId="0" borderId="62" xfId="70" applyFont="1" applyFill="1" applyBorder="1" applyAlignment="1" applyProtection="1">
      <alignment horizontal="center" vertical="center"/>
      <protection/>
    </xf>
    <xf numFmtId="0" fontId="5" fillId="0" borderId="0" xfId="70" applyFont="1" applyFill="1" applyBorder="1" applyAlignment="1" applyProtection="1">
      <alignment horizontal="center" vertical="center"/>
      <protection/>
    </xf>
    <xf numFmtId="0" fontId="5" fillId="0" borderId="61" xfId="70" applyFont="1" applyFill="1" applyBorder="1" applyAlignment="1" applyProtection="1">
      <alignment horizontal="center" vertical="center"/>
      <protection/>
    </xf>
    <xf numFmtId="0" fontId="6" fillId="0" borderId="62" xfId="70" applyFont="1" applyFill="1" applyBorder="1" applyAlignment="1" applyProtection="1">
      <alignment horizontal="distributed" vertical="center" wrapText="1"/>
      <protection/>
    </xf>
    <xf numFmtId="0" fontId="6" fillId="0" borderId="0" xfId="70" applyFont="1" applyFill="1" applyBorder="1" applyAlignment="1" applyProtection="1">
      <alignment horizontal="distributed" vertical="center" wrapText="1"/>
      <protection/>
    </xf>
    <xf numFmtId="0" fontId="4" fillId="0" borderId="0" xfId="70" applyFont="1" applyBorder="1" applyAlignment="1" applyProtection="1">
      <alignment vertical="center"/>
      <protection/>
    </xf>
    <xf numFmtId="0" fontId="149" fillId="38" borderId="62" xfId="70" applyFont="1" applyFill="1" applyBorder="1" applyAlignment="1" applyProtection="1">
      <alignment horizontal="left" vertical="center" wrapText="1" indent="1"/>
      <protection locked="0"/>
    </xf>
    <xf numFmtId="0" fontId="149" fillId="38" borderId="0" xfId="70" applyFont="1" applyFill="1" applyBorder="1" applyAlignment="1" applyProtection="1">
      <alignment horizontal="left" vertical="center" wrapText="1" indent="1"/>
      <protection locked="0"/>
    </xf>
    <xf numFmtId="0" fontId="149" fillId="38" borderId="61" xfId="70" applyFont="1" applyFill="1" applyBorder="1" applyAlignment="1" applyProtection="1">
      <alignment horizontal="left" vertical="center" wrapText="1" indent="1"/>
      <protection locked="0"/>
    </xf>
    <xf numFmtId="0" fontId="149" fillId="38" borderId="65" xfId="70" applyFont="1" applyFill="1" applyBorder="1" applyAlignment="1" applyProtection="1">
      <alignment horizontal="left" vertical="center" wrapText="1" indent="1"/>
      <protection locked="0"/>
    </xf>
    <xf numFmtId="0" fontId="149" fillId="38" borderId="55" xfId="70" applyFont="1" applyFill="1" applyBorder="1" applyAlignment="1" applyProtection="1">
      <alignment horizontal="left" vertical="center" wrapText="1" indent="1"/>
      <protection locked="0"/>
    </xf>
    <xf numFmtId="0" fontId="149" fillId="38" borderId="66" xfId="70" applyFont="1" applyFill="1" applyBorder="1" applyAlignment="1" applyProtection="1">
      <alignment horizontal="left" vertical="center" wrapText="1" indent="1"/>
      <protection locked="0"/>
    </xf>
    <xf numFmtId="0" fontId="6" fillId="38" borderId="0" xfId="70" applyFont="1" applyFill="1" applyBorder="1" applyAlignment="1" applyProtection="1">
      <alignment horizontal="left" vertical="center" indent="1"/>
      <protection locked="0"/>
    </xf>
    <xf numFmtId="0" fontId="5" fillId="0" borderId="0" xfId="70" applyFont="1" applyFill="1" applyBorder="1" applyAlignment="1" applyProtection="1">
      <alignment horizontal="right" vertical="center" wrapText="1"/>
      <protection/>
    </xf>
    <xf numFmtId="0" fontId="0" fillId="38" borderId="0" xfId="70" applyFill="1" applyBorder="1" applyAlignment="1" applyProtection="1" quotePrefix="1">
      <alignment horizontal="center" vertical="center" wrapText="1"/>
      <protection locked="0"/>
    </xf>
    <xf numFmtId="0" fontId="4" fillId="0" borderId="0" xfId="70" applyFont="1" applyFill="1" applyBorder="1" applyAlignment="1" applyProtection="1">
      <alignment horizontal="right" vertical="center"/>
      <protection/>
    </xf>
    <xf numFmtId="0" fontId="0" fillId="38" borderId="0" xfId="70" applyFill="1" applyBorder="1" applyAlignment="1" applyProtection="1" quotePrefix="1">
      <alignment horizontal="center" vertical="center"/>
      <protection locked="0"/>
    </xf>
    <xf numFmtId="0" fontId="4" fillId="0" borderId="61" xfId="70" applyFont="1" applyFill="1" applyBorder="1" applyAlignment="1" applyProtection="1">
      <alignment horizontal="center" vertical="center"/>
      <protection/>
    </xf>
    <xf numFmtId="0" fontId="4" fillId="0" borderId="62" xfId="70" applyFont="1" applyBorder="1" applyAlignment="1" applyProtection="1">
      <alignment vertical="center"/>
      <protection/>
    </xf>
    <xf numFmtId="0" fontId="6" fillId="0" borderId="63" xfId="70" applyFont="1" applyBorder="1" applyAlignment="1" applyProtection="1">
      <alignment horizontal="center" vertical="center" wrapText="1"/>
      <protection/>
    </xf>
    <xf numFmtId="0" fontId="6" fillId="0" borderId="60" xfId="70" applyFont="1" applyBorder="1" applyAlignment="1" applyProtection="1">
      <alignment horizontal="center" vertical="center" wrapText="1"/>
      <protection/>
    </xf>
    <xf numFmtId="0" fontId="6" fillId="0" borderId="64" xfId="70" applyFont="1" applyBorder="1" applyAlignment="1" applyProtection="1">
      <alignment horizontal="center" vertical="center" wrapText="1"/>
      <protection/>
    </xf>
    <xf numFmtId="0" fontId="6" fillId="0" borderId="62" xfId="70" applyFont="1" applyBorder="1" applyAlignment="1" applyProtection="1">
      <alignment horizontal="center" vertical="center" wrapText="1"/>
      <protection/>
    </xf>
    <xf numFmtId="0" fontId="6" fillId="0" borderId="0" xfId="70" applyFont="1" applyBorder="1" applyAlignment="1" applyProtection="1">
      <alignment horizontal="center" vertical="center" wrapText="1"/>
      <protection/>
    </xf>
    <xf numFmtId="0" fontId="6" fillId="0" borderId="61" xfId="70" applyFont="1" applyBorder="1" applyAlignment="1" applyProtection="1">
      <alignment horizontal="center" vertical="center" wrapText="1"/>
      <protection/>
    </xf>
    <xf numFmtId="0" fontId="6" fillId="0" borderId="65" xfId="70" applyFont="1" applyBorder="1" applyAlignment="1" applyProtection="1">
      <alignment horizontal="center" vertical="center" wrapText="1"/>
      <protection/>
    </xf>
    <xf numFmtId="0" fontId="6" fillId="0" borderId="55" xfId="70" applyFont="1" applyBorder="1" applyAlignment="1" applyProtection="1">
      <alignment horizontal="center" vertical="center" wrapText="1"/>
      <protection/>
    </xf>
    <xf numFmtId="0" fontId="6" fillId="0" borderId="66" xfId="70" applyFont="1" applyBorder="1" applyAlignment="1" applyProtection="1">
      <alignment horizontal="center" vertical="center" wrapText="1"/>
      <protection/>
    </xf>
    <xf numFmtId="187" fontId="150" fillId="38" borderId="63" xfId="56" applyNumberFormat="1" applyFont="1" applyFill="1" applyBorder="1" applyAlignment="1" applyProtection="1">
      <alignment horizontal="right" vertical="center"/>
      <protection locked="0"/>
    </xf>
    <xf numFmtId="187" fontId="150" fillId="38" borderId="60" xfId="56" applyNumberFormat="1" applyFont="1" applyFill="1" applyBorder="1" applyAlignment="1" applyProtection="1">
      <alignment horizontal="right" vertical="center"/>
      <protection locked="0"/>
    </xf>
    <xf numFmtId="187" fontId="150" fillId="38" borderId="64" xfId="56" applyNumberFormat="1" applyFont="1" applyFill="1" applyBorder="1" applyAlignment="1" applyProtection="1">
      <alignment horizontal="right" vertical="center"/>
      <protection locked="0"/>
    </xf>
    <xf numFmtId="187" fontId="150" fillId="38" borderId="62" xfId="56" applyNumberFormat="1" applyFont="1" applyFill="1" applyBorder="1" applyAlignment="1" applyProtection="1">
      <alignment horizontal="right" vertical="center"/>
      <protection locked="0"/>
    </xf>
    <xf numFmtId="187" fontId="150" fillId="38" borderId="0" xfId="56" applyNumberFormat="1" applyFont="1" applyFill="1" applyBorder="1" applyAlignment="1" applyProtection="1">
      <alignment horizontal="right" vertical="center"/>
      <protection locked="0"/>
    </xf>
    <xf numFmtId="187" fontId="150" fillId="38" borderId="61" xfId="56" applyNumberFormat="1" applyFont="1" applyFill="1" applyBorder="1" applyAlignment="1" applyProtection="1">
      <alignment horizontal="right" vertical="center"/>
      <protection locked="0"/>
    </xf>
    <xf numFmtId="187" fontId="150" fillId="38" borderId="65" xfId="56" applyNumberFormat="1" applyFont="1" applyFill="1" applyBorder="1" applyAlignment="1" applyProtection="1">
      <alignment horizontal="right" vertical="center"/>
      <protection locked="0"/>
    </xf>
    <xf numFmtId="187" fontId="150" fillId="38" borderId="55" xfId="56" applyNumberFormat="1" applyFont="1" applyFill="1" applyBorder="1" applyAlignment="1" applyProtection="1">
      <alignment horizontal="right" vertical="center"/>
      <protection locked="0"/>
    </xf>
    <xf numFmtId="187" fontId="150" fillId="38" borderId="66" xfId="56" applyNumberFormat="1" applyFont="1" applyFill="1" applyBorder="1" applyAlignment="1" applyProtection="1">
      <alignment horizontal="right" vertical="center"/>
      <protection locked="0"/>
    </xf>
    <xf numFmtId="0" fontId="13" fillId="38" borderId="0" xfId="70" applyFont="1" applyFill="1" applyBorder="1" applyAlignment="1" applyProtection="1">
      <alignment horizontal="left" vertical="center" indent="1"/>
      <protection locked="0"/>
    </xf>
    <xf numFmtId="0" fontId="5" fillId="0" borderId="55" xfId="70" applyFont="1" applyFill="1" applyBorder="1" applyAlignment="1" applyProtection="1">
      <alignment horizontal="center" vertical="center"/>
      <protection/>
    </xf>
    <xf numFmtId="179" fontId="11" fillId="38" borderId="0" xfId="70" applyNumberFormat="1" applyFont="1" applyFill="1" applyBorder="1" applyAlignment="1" applyProtection="1">
      <alignment horizontal="center" vertical="center"/>
      <protection locked="0"/>
    </xf>
    <xf numFmtId="179" fontId="11" fillId="38" borderId="61" xfId="70" applyNumberFormat="1" applyFont="1" applyFill="1" applyBorder="1" applyAlignment="1" applyProtection="1">
      <alignment horizontal="center" vertical="center"/>
      <protection locked="0"/>
    </xf>
    <xf numFmtId="179" fontId="11" fillId="38" borderId="55" xfId="70" applyNumberFormat="1" applyFont="1" applyFill="1" applyBorder="1" applyAlignment="1" applyProtection="1">
      <alignment horizontal="center" vertical="center"/>
      <protection locked="0"/>
    </xf>
    <xf numFmtId="179" fontId="11" fillId="38" borderId="66" xfId="70" applyNumberFormat="1" applyFont="1" applyFill="1" applyBorder="1" applyAlignment="1" applyProtection="1">
      <alignment horizontal="center" vertical="center"/>
      <protection locked="0"/>
    </xf>
    <xf numFmtId="0" fontId="4" fillId="0" borderId="62" xfId="70" applyFont="1" applyBorder="1" applyAlignment="1" applyProtection="1">
      <alignment horizontal="left" vertical="center"/>
      <protection/>
    </xf>
    <xf numFmtId="0" fontId="4" fillId="0" borderId="0" xfId="70" applyFont="1" applyBorder="1" applyAlignment="1" applyProtection="1">
      <alignment horizontal="left" vertical="center"/>
      <protection/>
    </xf>
    <xf numFmtId="0" fontId="4" fillId="0" borderId="61" xfId="70" applyFont="1" applyBorder="1" applyAlignment="1" applyProtection="1">
      <alignment horizontal="left" vertical="center"/>
      <protection/>
    </xf>
    <xf numFmtId="187" fontId="150" fillId="0" borderId="63" xfId="56" applyNumberFormat="1" applyFont="1" applyBorder="1" applyAlignment="1" applyProtection="1">
      <alignment horizontal="right" vertical="center"/>
      <protection/>
    </xf>
    <xf numFmtId="187" fontId="150" fillId="0" borderId="60" xfId="56" applyNumberFormat="1" applyFont="1" applyBorder="1" applyAlignment="1" applyProtection="1">
      <alignment horizontal="right" vertical="center"/>
      <protection/>
    </xf>
    <xf numFmtId="187" fontId="150" fillId="0" borderId="64" xfId="56" applyNumberFormat="1" applyFont="1" applyBorder="1" applyAlignment="1" applyProtection="1">
      <alignment horizontal="right" vertical="center"/>
      <protection/>
    </xf>
    <xf numFmtId="187" fontId="150" fillId="0" borderId="62" xfId="56" applyNumberFormat="1" applyFont="1" applyBorder="1" applyAlignment="1" applyProtection="1">
      <alignment horizontal="right" vertical="center"/>
      <protection/>
    </xf>
    <xf numFmtId="187" fontId="150" fillId="0" borderId="0" xfId="56" applyNumberFormat="1" applyFont="1" applyBorder="1" applyAlignment="1" applyProtection="1">
      <alignment horizontal="right" vertical="center"/>
      <protection/>
    </xf>
    <xf numFmtId="187" fontId="150" fillId="0" borderId="61" xfId="56" applyNumberFormat="1" applyFont="1" applyBorder="1" applyAlignment="1" applyProtection="1">
      <alignment horizontal="right" vertical="center"/>
      <protection/>
    </xf>
    <xf numFmtId="187" fontId="150" fillId="0" borderId="65" xfId="56" applyNumberFormat="1" applyFont="1" applyBorder="1" applyAlignment="1" applyProtection="1">
      <alignment horizontal="right" vertical="center"/>
      <protection/>
    </xf>
    <xf numFmtId="187" fontId="150" fillId="0" borderId="55" xfId="56" applyNumberFormat="1" applyFont="1" applyBorder="1" applyAlignment="1" applyProtection="1">
      <alignment horizontal="right" vertical="center"/>
      <protection/>
    </xf>
    <xf numFmtId="187" fontId="150" fillId="0" borderId="66" xfId="56" applyNumberFormat="1" applyFont="1" applyBorder="1" applyAlignment="1" applyProtection="1">
      <alignment horizontal="right" vertical="center"/>
      <protection/>
    </xf>
    <xf numFmtId="0" fontId="22" fillId="0" borderId="0" xfId="70" applyFont="1" applyBorder="1" applyAlignment="1" applyProtection="1">
      <alignment vertical="center"/>
      <protection/>
    </xf>
    <xf numFmtId="0" fontId="4" fillId="38" borderId="0" xfId="70" applyFont="1" applyFill="1" applyBorder="1" applyAlignment="1" applyProtection="1">
      <alignment horizontal="left" vertical="center" indent="1"/>
      <protection locked="0"/>
    </xf>
    <xf numFmtId="0" fontId="6" fillId="0" borderId="0" xfId="70" applyFont="1" applyFill="1" applyBorder="1" applyAlignment="1" applyProtection="1">
      <alignment horizontal="center" vertical="center"/>
      <protection/>
    </xf>
    <xf numFmtId="180" fontId="6" fillId="38" borderId="0" xfId="70" applyNumberFormat="1" applyFont="1" applyFill="1" applyBorder="1" applyAlignment="1" applyProtection="1">
      <alignment horizontal="distributed" vertical="center" indent="1"/>
      <protection locked="0"/>
    </xf>
    <xf numFmtId="180" fontId="6" fillId="38" borderId="61" xfId="70" applyNumberFormat="1" applyFont="1" applyFill="1" applyBorder="1" applyAlignment="1" applyProtection="1">
      <alignment horizontal="distributed" vertical="center" indent="1"/>
      <protection locked="0"/>
    </xf>
    <xf numFmtId="0" fontId="4" fillId="0" borderId="63" xfId="70" applyFont="1" applyBorder="1" applyAlignment="1" applyProtection="1">
      <alignment horizontal="center" vertical="center" textRotation="255"/>
      <protection/>
    </xf>
    <xf numFmtId="0" fontId="4" fillId="0" borderId="60" xfId="70" applyFont="1" applyBorder="1" applyAlignment="1" applyProtection="1">
      <alignment horizontal="center" vertical="center" textRotation="255"/>
      <protection/>
    </xf>
    <xf numFmtId="0" fontId="4" fillId="0" borderId="62" xfId="70" applyFont="1" applyBorder="1" applyAlignment="1" applyProtection="1">
      <alignment horizontal="center" vertical="center" textRotation="255"/>
      <protection/>
    </xf>
    <xf numFmtId="0" fontId="4" fillId="0" borderId="0" xfId="70" applyFont="1" applyBorder="1" applyAlignment="1" applyProtection="1">
      <alignment horizontal="center" vertical="center" textRotation="255"/>
      <protection/>
    </xf>
    <xf numFmtId="0" fontId="4" fillId="0" borderId="65" xfId="70" applyFont="1" applyBorder="1" applyAlignment="1" applyProtection="1">
      <alignment horizontal="center" vertical="center" textRotation="255"/>
      <protection/>
    </xf>
    <xf numFmtId="0" fontId="4" fillId="0" borderId="55" xfId="70" applyFont="1" applyBorder="1" applyAlignment="1" applyProtection="1">
      <alignment horizontal="center" vertical="center" textRotation="255"/>
      <protection/>
    </xf>
    <xf numFmtId="0" fontId="23" fillId="0" borderId="63" xfId="70" applyFont="1" applyBorder="1" applyAlignment="1" applyProtection="1">
      <alignment horizontal="center" vertical="center"/>
      <protection/>
    </xf>
    <xf numFmtId="0" fontId="23" fillId="0" borderId="60" xfId="70" applyFont="1" applyBorder="1" applyAlignment="1" applyProtection="1">
      <alignment horizontal="center" vertical="center"/>
      <protection/>
    </xf>
    <xf numFmtId="0" fontId="23" fillId="0" borderId="62" xfId="70" applyFont="1" applyBorder="1" applyAlignment="1" applyProtection="1">
      <alignment horizontal="center" vertical="center"/>
      <protection/>
    </xf>
    <xf numFmtId="0" fontId="23" fillId="0" borderId="0" xfId="70" applyFont="1" applyBorder="1" applyAlignment="1" applyProtection="1">
      <alignment horizontal="center" vertical="center"/>
      <protection/>
    </xf>
    <xf numFmtId="0" fontId="23" fillId="0" borderId="65" xfId="70" applyFont="1" applyBorder="1" applyAlignment="1" applyProtection="1">
      <alignment horizontal="center" vertical="center"/>
      <protection/>
    </xf>
    <xf numFmtId="0" fontId="23" fillId="0" borderId="55" xfId="70" applyFont="1" applyBorder="1" applyAlignment="1" applyProtection="1">
      <alignment horizontal="center" vertical="center"/>
      <protection/>
    </xf>
    <xf numFmtId="0" fontId="23" fillId="0" borderId="64" xfId="70" applyFont="1" applyBorder="1" applyAlignment="1" applyProtection="1">
      <alignment horizontal="center" vertical="center"/>
      <protection/>
    </xf>
    <xf numFmtId="0" fontId="23" fillId="0" borderId="61" xfId="70" applyFont="1" applyBorder="1" applyAlignment="1" applyProtection="1">
      <alignment horizontal="center" vertical="center"/>
      <protection/>
    </xf>
    <xf numFmtId="0" fontId="23" fillId="0" borderId="66" xfId="70" applyFont="1" applyBorder="1" applyAlignment="1" applyProtection="1">
      <alignment horizontal="center" vertical="center"/>
      <protection/>
    </xf>
    <xf numFmtId="0" fontId="4" fillId="0" borderId="0" xfId="70" applyFont="1" applyBorder="1" applyAlignment="1" applyProtection="1">
      <alignment horizontal="center" vertical="center"/>
      <protection/>
    </xf>
    <xf numFmtId="49" fontId="0" fillId="38" borderId="0" xfId="70" applyNumberFormat="1" applyFont="1" applyFill="1" applyBorder="1" applyAlignment="1" applyProtection="1">
      <alignment horizontal="distributed" vertical="center"/>
      <protection locked="0"/>
    </xf>
    <xf numFmtId="0" fontId="0" fillId="0" borderId="0" xfId="70" applyBorder="1" applyAlignment="1" applyProtection="1">
      <alignment vertical="center"/>
      <protection/>
    </xf>
    <xf numFmtId="0" fontId="6" fillId="0" borderId="62" xfId="70" applyFont="1" applyBorder="1" applyAlignment="1" applyProtection="1">
      <alignment vertical="center"/>
      <protection/>
    </xf>
    <xf numFmtId="0" fontId="6" fillId="0" borderId="0" xfId="70" applyFont="1" applyFill="1" applyBorder="1" applyProtection="1">
      <alignment vertical="center"/>
      <protection locked="0"/>
    </xf>
    <xf numFmtId="0" fontId="6" fillId="0" borderId="61" xfId="70" applyFont="1" applyFill="1" applyBorder="1" applyProtection="1">
      <alignment vertical="center"/>
      <protection locked="0"/>
    </xf>
    <xf numFmtId="0" fontId="4" fillId="0" borderId="62" xfId="70" applyFont="1" applyBorder="1" applyAlignment="1" applyProtection="1">
      <alignment horizontal="center" vertical="center"/>
      <protection/>
    </xf>
    <xf numFmtId="0" fontId="11" fillId="0" borderId="0" xfId="70" applyFont="1" applyFill="1" applyBorder="1" applyAlignment="1" applyProtection="1">
      <alignment vertical="center" shrinkToFit="1"/>
      <protection locked="0"/>
    </xf>
    <xf numFmtId="0" fontId="11" fillId="0" borderId="61" xfId="70" applyFont="1" applyFill="1" applyBorder="1" applyAlignment="1" applyProtection="1">
      <alignment vertical="center" shrinkToFit="1"/>
      <protection locked="0"/>
    </xf>
    <xf numFmtId="0" fontId="11" fillId="38" borderId="0" xfId="70" applyFont="1" applyFill="1" applyBorder="1" applyAlignment="1" applyProtection="1">
      <alignment horizontal="left" vertical="center" wrapText="1" indent="1"/>
      <protection locked="0"/>
    </xf>
    <xf numFmtId="0" fontId="11" fillId="0" borderId="0" xfId="70" applyFont="1" applyFill="1" applyBorder="1" applyAlignment="1" applyProtection="1">
      <alignment horizontal="right" vertical="center" shrinkToFit="1"/>
      <protection/>
    </xf>
    <xf numFmtId="0" fontId="11" fillId="0" borderId="0" xfId="70" applyFont="1" applyFill="1" applyBorder="1" applyAlignment="1" applyProtection="1">
      <alignment vertical="center" shrinkToFit="1"/>
      <protection/>
    </xf>
    <xf numFmtId="0" fontId="11" fillId="0" borderId="61" xfId="70" applyFont="1" applyFill="1" applyBorder="1" applyAlignment="1" applyProtection="1">
      <alignment horizontal="left" vertical="center" shrinkToFit="1"/>
      <protection/>
    </xf>
    <xf numFmtId="181" fontId="6" fillId="0" borderId="0" xfId="70" applyNumberFormat="1" applyFont="1" applyFill="1" applyBorder="1" applyAlignment="1" applyProtection="1">
      <alignment horizontal="right" vertical="center"/>
      <protection locked="0"/>
    </xf>
    <xf numFmtId="0" fontId="6" fillId="0" borderId="62" xfId="70" applyFont="1" applyFill="1" applyBorder="1" applyAlignment="1" applyProtection="1">
      <alignment vertical="center"/>
      <protection/>
    </xf>
    <xf numFmtId="0" fontId="6" fillId="0" borderId="0" xfId="70" applyFont="1" applyFill="1" applyBorder="1" applyAlignment="1" applyProtection="1">
      <alignment vertical="center"/>
      <protection/>
    </xf>
    <xf numFmtId="0" fontId="11" fillId="0" borderId="72" xfId="70" applyFont="1" applyFill="1" applyBorder="1" applyAlignment="1" applyProtection="1">
      <alignment horizontal="center" vertical="center"/>
      <protection/>
    </xf>
    <xf numFmtId="0" fontId="11" fillId="0" borderId="0" xfId="70" applyFont="1" applyFill="1" applyBorder="1" applyAlignment="1" applyProtection="1">
      <alignment horizontal="center" vertical="center"/>
      <protection/>
    </xf>
    <xf numFmtId="0" fontId="11" fillId="0" borderId="61" xfId="70" applyFont="1" applyFill="1" applyBorder="1" applyAlignment="1" applyProtection="1">
      <alignment horizontal="center" vertical="center"/>
      <protection/>
    </xf>
    <xf numFmtId="0" fontId="11" fillId="0" borderId="164" xfId="70" applyFont="1" applyFill="1" applyBorder="1" applyAlignment="1" applyProtection="1">
      <alignment horizontal="center" vertical="center"/>
      <protection/>
    </xf>
    <xf numFmtId="0" fontId="11" fillId="0" borderId="75" xfId="70" applyFont="1" applyFill="1" applyBorder="1" applyAlignment="1" applyProtection="1">
      <alignment horizontal="center" vertical="center"/>
      <protection/>
    </xf>
    <xf numFmtId="0" fontId="11" fillId="0" borderId="76" xfId="70" applyFont="1" applyFill="1" applyBorder="1" applyAlignment="1" applyProtection="1">
      <alignment horizontal="center" vertical="center"/>
      <protection/>
    </xf>
    <xf numFmtId="0" fontId="24" fillId="0" borderId="0" xfId="70" applyFont="1" applyFill="1" applyBorder="1" applyAlignment="1" applyProtection="1">
      <alignment horizontal="center" vertical="center" shrinkToFit="1"/>
      <protection locked="0"/>
    </xf>
    <xf numFmtId="0" fontId="6" fillId="0" borderId="0" xfId="70" applyFont="1" applyFill="1" applyBorder="1" applyAlignment="1" applyProtection="1">
      <alignment horizontal="center"/>
      <protection/>
    </xf>
    <xf numFmtId="0" fontId="24" fillId="0" borderId="0" xfId="70" applyFont="1" applyFill="1" applyBorder="1" applyAlignment="1" applyProtection="1">
      <alignment horizontal="center" vertical="center"/>
      <protection locked="0"/>
    </xf>
    <xf numFmtId="0" fontId="6" fillId="0" borderId="62" xfId="70" applyFont="1" applyFill="1" applyBorder="1" applyAlignment="1" applyProtection="1">
      <alignment horizontal="center"/>
      <protection/>
    </xf>
    <xf numFmtId="0" fontId="125" fillId="0" borderId="68" xfId="69" applyFont="1" applyBorder="1" applyAlignment="1">
      <alignment horizontal="left" vertical="center"/>
      <protection/>
    </xf>
    <xf numFmtId="181" fontId="6" fillId="0" borderId="0" xfId="70" applyNumberFormat="1" applyFont="1" applyFill="1" applyBorder="1" applyAlignment="1" applyProtection="1">
      <alignment horizontal="left" vertical="center"/>
      <protection locked="0"/>
    </xf>
    <xf numFmtId="0" fontId="4" fillId="0" borderId="70" xfId="70" applyFont="1" applyFill="1" applyBorder="1" applyAlignment="1" applyProtection="1">
      <alignment horizontal="center" vertical="center" textRotation="255"/>
      <protection/>
    </xf>
    <xf numFmtId="0" fontId="4" fillId="0" borderId="62" xfId="70" applyFont="1" applyFill="1" applyBorder="1" applyAlignment="1" applyProtection="1">
      <alignment horizontal="center" vertical="center" textRotation="255"/>
      <protection/>
    </xf>
    <xf numFmtId="0" fontId="4" fillId="0" borderId="77" xfId="70" applyFont="1" applyFill="1" applyBorder="1" applyAlignment="1" applyProtection="1">
      <alignment horizontal="center" vertical="center" textRotation="255"/>
      <protection/>
    </xf>
    <xf numFmtId="0" fontId="4" fillId="0" borderId="72" xfId="70" applyFont="1" applyFill="1" applyBorder="1" applyAlignment="1" applyProtection="1">
      <alignment vertical="center"/>
      <protection/>
    </xf>
    <xf numFmtId="0" fontId="4" fillId="0" borderId="0" xfId="70" applyFont="1" applyFill="1" applyBorder="1" applyAlignment="1" applyProtection="1">
      <alignment vertical="center"/>
      <protection/>
    </xf>
    <xf numFmtId="0" fontId="6" fillId="0" borderId="0" xfId="71" applyFont="1" applyAlignment="1" applyProtection="1">
      <alignment horizontal="center"/>
      <protection/>
    </xf>
    <xf numFmtId="0" fontId="18" fillId="0" borderId="0" xfId="71" applyFont="1" applyBorder="1" applyAlignment="1" applyProtection="1">
      <alignment horizontal="center" vertical="center"/>
      <protection/>
    </xf>
    <xf numFmtId="0" fontId="6" fillId="0" borderId="165" xfId="71" applyFont="1" applyBorder="1" applyAlignment="1" applyProtection="1">
      <alignment horizontal="center" vertical="center"/>
      <protection/>
    </xf>
    <xf numFmtId="0" fontId="6" fillId="0" borderId="166" xfId="71" applyFont="1" applyBorder="1" applyAlignment="1" applyProtection="1">
      <alignment horizontal="center" vertical="center"/>
      <protection/>
    </xf>
    <xf numFmtId="0" fontId="6" fillId="0" borderId="167" xfId="71" applyFont="1" applyBorder="1" applyAlignment="1" applyProtection="1">
      <alignment horizontal="center" vertical="center"/>
      <protection/>
    </xf>
    <xf numFmtId="0" fontId="6" fillId="0" borderId="168" xfId="71" applyFont="1" applyBorder="1" applyAlignment="1" applyProtection="1">
      <alignment horizontal="center" vertical="center"/>
      <protection/>
    </xf>
    <xf numFmtId="0" fontId="6" fillId="0" borderId="83" xfId="71" applyFont="1" applyBorder="1" applyAlignment="1" applyProtection="1">
      <alignment horizontal="center" vertical="center"/>
      <protection/>
    </xf>
    <xf numFmtId="0" fontId="6" fillId="0" borderId="169" xfId="71" applyFont="1" applyBorder="1" applyAlignment="1" applyProtection="1">
      <alignment horizontal="center" vertical="center"/>
      <protection/>
    </xf>
    <xf numFmtId="38" fontId="6" fillId="0" borderId="10" xfId="53" applyFont="1" applyBorder="1" applyAlignment="1" applyProtection="1">
      <alignment horizontal="center" vertical="center"/>
      <protection/>
    </xf>
    <xf numFmtId="38" fontId="6" fillId="0" borderId="11" xfId="53" applyFont="1" applyBorder="1" applyAlignment="1" applyProtection="1">
      <alignment horizontal="center" vertical="center"/>
      <protection/>
    </xf>
    <xf numFmtId="0" fontId="6" fillId="0" borderId="170" xfId="71" applyFont="1" applyBorder="1" applyAlignment="1" applyProtection="1">
      <alignment horizontal="center" vertical="center"/>
      <protection/>
    </xf>
    <xf numFmtId="0" fontId="6" fillId="0" borderId="171" xfId="71" applyFont="1" applyBorder="1" applyAlignment="1" applyProtection="1">
      <alignment horizontal="center" vertical="center"/>
      <protection/>
    </xf>
    <xf numFmtId="0" fontId="4" fillId="0" borderId="170" xfId="71" applyFont="1" applyBorder="1" applyAlignment="1">
      <alignment horizontal="center" vertical="center"/>
      <protection/>
    </xf>
    <xf numFmtId="0" fontId="4" fillId="0" borderId="41" xfId="71" applyFont="1" applyBorder="1" applyAlignment="1">
      <alignment horizontal="center" vertical="center"/>
      <protection/>
    </xf>
    <xf numFmtId="0" fontId="6" fillId="0" borderId="0" xfId="71" applyFont="1" applyAlignment="1">
      <alignment horizontal="center"/>
      <protection/>
    </xf>
    <xf numFmtId="0" fontId="39" fillId="0" borderId="165" xfId="71" applyFont="1" applyBorder="1" applyAlignment="1">
      <alignment horizontal="center" vertical="center" wrapText="1"/>
      <protection/>
    </xf>
    <xf numFmtId="0" fontId="39" fillId="0" borderId="172" xfId="71" applyFont="1" applyBorder="1" applyAlignment="1">
      <alignment horizontal="center" vertical="center" wrapText="1"/>
      <protection/>
    </xf>
    <xf numFmtId="0" fontId="39" fillId="0" borderId="173" xfId="71" applyFont="1" applyBorder="1" applyAlignment="1">
      <alignment horizontal="center" vertical="center" wrapText="1"/>
      <protection/>
    </xf>
    <xf numFmtId="0" fontId="4" fillId="0" borderId="165" xfId="71" applyFont="1" applyBorder="1" applyAlignment="1">
      <alignment horizontal="center" vertical="center"/>
      <protection/>
    </xf>
    <xf numFmtId="0" fontId="4" fillId="0" borderId="39" xfId="71" applyFont="1" applyBorder="1" applyAlignment="1">
      <alignment horizontal="center" vertical="center"/>
      <protection/>
    </xf>
    <xf numFmtId="0" fontId="4" fillId="0" borderId="167" xfId="71" applyFont="1" applyBorder="1" applyAlignment="1">
      <alignment horizontal="center" vertical="center"/>
      <protection/>
    </xf>
    <xf numFmtId="0" fontId="4" fillId="0" borderId="43" xfId="71" applyFont="1" applyBorder="1" applyAlignment="1">
      <alignment horizontal="center" vertical="center"/>
      <protection/>
    </xf>
    <xf numFmtId="0" fontId="4" fillId="0" borderId="83" xfId="71" applyFont="1" applyBorder="1" applyAlignment="1">
      <alignment horizontal="center" vertical="center"/>
      <protection/>
    </xf>
    <xf numFmtId="0" fontId="4" fillId="0" borderId="26" xfId="71" applyFont="1" applyBorder="1" applyAlignment="1">
      <alignment horizontal="center" vertical="center"/>
      <protection/>
    </xf>
    <xf numFmtId="0" fontId="4" fillId="0" borderId="19" xfId="71" applyFont="1" applyBorder="1" applyAlignment="1">
      <alignment horizontal="center" vertical="center"/>
      <protection/>
    </xf>
    <xf numFmtId="38" fontId="4" fillId="0" borderId="83" xfId="53" applyFont="1" applyBorder="1" applyAlignment="1">
      <alignment horizontal="center" vertical="center"/>
    </xf>
    <xf numFmtId="38" fontId="4" fillId="0" borderId="174" xfId="53" applyFont="1" applyBorder="1" applyAlignment="1">
      <alignment horizontal="center" vertical="center"/>
    </xf>
    <xf numFmtId="0" fontId="17" fillId="0" borderId="0" xfId="71" applyFont="1" applyAlignment="1">
      <alignment horizontal="center" vertical="top"/>
      <protection/>
    </xf>
    <xf numFmtId="0" fontId="12" fillId="0" borderId="165" xfId="71" applyFont="1" applyBorder="1" applyAlignment="1">
      <alignment horizontal="center" vertical="center"/>
      <protection/>
    </xf>
    <xf numFmtId="0" fontId="12" fillId="0" borderId="166" xfId="71" applyFont="1" applyBorder="1" applyAlignment="1">
      <alignment horizontal="center" vertical="center"/>
      <protection/>
    </xf>
    <xf numFmtId="0" fontId="12" fillId="0" borderId="167" xfId="71" applyFont="1" applyBorder="1" applyAlignment="1">
      <alignment horizontal="center" vertical="center"/>
      <protection/>
    </xf>
    <xf numFmtId="0" fontId="12" fillId="0" borderId="168" xfId="71" applyFont="1" applyBorder="1" applyAlignment="1">
      <alignment horizontal="center" vertical="center"/>
      <protection/>
    </xf>
    <xf numFmtId="0" fontId="12" fillId="0" borderId="83" xfId="71" applyFont="1" applyBorder="1" applyAlignment="1">
      <alignment horizontal="center" vertical="center"/>
      <protection/>
    </xf>
    <xf numFmtId="0" fontId="12" fillId="0" borderId="169" xfId="71" applyFont="1" applyBorder="1" applyAlignment="1">
      <alignment horizontal="center" vertical="center"/>
      <protection/>
    </xf>
    <xf numFmtId="38" fontId="12" fillId="0" borderId="10" xfId="53" applyFont="1" applyBorder="1" applyAlignment="1">
      <alignment horizontal="center" vertical="center"/>
    </xf>
    <xf numFmtId="38" fontId="12" fillId="0" borderId="11" xfId="53" applyFont="1" applyBorder="1" applyAlignment="1">
      <alignment horizontal="center" vertical="center"/>
    </xf>
    <xf numFmtId="0" fontId="12" fillId="0" borderId="170" xfId="71" applyFont="1" applyBorder="1" applyAlignment="1">
      <alignment horizontal="center" vertical="center"/>
      <protection/>
    </xf>
    <xf numFmtId="0" fontId="12" fillId="0" borderId="171" xfId="71" applyFont="1" applyBorder="1" applyAlignment="1">
      <alignment horizontal="center" vertical="center"/>
      <protection/>
    </xf>
    <xf numFmtId="0" fontId="97" fillId="35" borderId="175" xfId="68" applyFont="1" applyFill="1" applyBorder="1" applyAlignment="1">
      <alignment horizontal="distributed" vertical="center" indent="4"/>
      <protection/>
    </xf>
    <xf numFmtId="0" fontId="97" fillId="35" borderId="85" xfId="68" applyFont="1" applyFill="1" applyBorder="1" applyAlignment="1">
      <alignment horizontal="distributed" vertical="center" indent="4"/>
      <protection/>
    </xf>
    <xf numFmtId="0" fontId="97" fillId="0" borderId="176" xfId="68" applyFont="1" applyBorder="1" applyAlignment="1">
      <alignment horizontal="distributed" vertical="center" indent="4"/>
      <protection/>
    </xf>
    <xf numFmtId="0" fontId="97" fillId="0" borderId="167" xfId="68" applyFont="1" applyBorder="1" applyAlignment="1">
      <alignment horizontal="distributed" vertical="center" indent="4"/>
      <protection/>
    </xf>
    <xf numFmtId="0" fontId="97" fillId="0" borderId="175" xfId="68" applyFont="1" applyBorder="1" applyAlignment="1">
      <alignment horizontal="distributed" vertical="center" indent="4"/>
      <protection/>
    </xf>
    <xf numFmtId="0" fontId="97" fillId="0" borderId="85" xfId="68" applyFont="1" applyBorder="1" applyAlignment="1">
      <alignment horizontal="distributed" vertical="center" indent="4"/>
      <protection/>
    </xf>
    <xf numFmtId="0" fontId="151" fillId="0" borderId="50" xfId="68" applyFont="1" applyBorder="1" applyAlignment="1">
      <alignment wrapText="1"/>
      <protection/>
    </xf>
    <xf numFmtId="0" fontId="151" fillId="0" borderId="173" xfId="68" applyFont="1" applyBorder="1" applyAlignment="1">
      <alignment wrapText="1"/>
      <protection/>
    </xf>
    <xf numFmtId="0" fontId="97" fillId="28" borderId="111" xfId="68" applyFont="1" applyFill="1" applyBorder="1" applyAlignment="1">
      <alignment horizontal="distributed" vertical="center" indent="4"/>
      <protection/>
    </xf>
    <xf numFmtId="0" fontId="97" fillId="28" borderId="112" xfId="68" applyFont="1" applyFill="1" applyBorder="1" applyAlignment="1">
      <alignment horizontal="distributed" vertical="center" indent="4"/>
      <protection/>
    </xf>
    <xf numFmtId="0" fontId="152" fillId="0" borderId="50" xfId="68" applyFont="1" applyBorder="1" applyAlignment="1">
      <alignment vertical="center" wrapText="1"/>
      <protection/>
    </xf>
    <xf numFmtId="0" fontId="152" fillId="0" borderId="172" xfId="68" applyFont="1" applyBorder="1" applyAlignment="1">
      <alignment vertical="center" wrapText="1"/>
      <protection/>
    </xf>
    <xf numFmtId="0" fontId="152" fillId="0" borderId="39" xfId="68" applyFont="1" applyBorder="1" applyAlignment="1">
      <alignment vertical="center" wrapText="1"/>
      <protection/>
    </xf>
    <xf numFmtId="0" fontId="97" fillId="0" borderId="177" xfId="68" applyFont="1" applyBorder="1" applyAlignment="1">
      <alignment horizontal="distributed" vertical="center" indent="4"/>
      <protection/>
    </xf>
    <xf numFmtId="0" fontId="97" fillId="0" borderId="18" xfId="68" applyFont="1" applyBorder="1" applyAlignment="1">
      <alignment horizontal="distributed" vertical="center" indent="4"/>
      <protection/>
    </xf>
    <xf numFmtId="0" fontId="137" fillId="28" borderId="147" xfId="68" applyFont="1" applyFill="1" applyBorder="1" applyAlignment="1">
      <alignment horizontal="distributed" vertical="center" indent="4"/>
      <protection/>
    </xf>
    <xf numFmtId="0" fontId="137" fillId="28" borderId="112" xfId="68" applyFont="1" applyFill="1" applyBorder="1" applyAlignment="1">
      <alignment horizontal="distributed" vertical="center" indent="4"/>
      <protection/>
    </xf>
    <xf numFmtId="0" fontId="97" fillId="35" borderId="178" xfId="68" applyFont="1" applyFill="1" applyBorder="1" applyAlignment="1">
      <alignment horizontal="center" vertical="center"/>
      <protection/>
    </xf>
    <xf numFmtId="0" fontId="97" fillId="35" borderId="18" xfId="68" applyFont="1" applyFill="1" applyBorder="1" applyAlignment="1">
      <alignment horizontal="center" vertical="center"/>
      <protection/>
    </xf>
    <xf numFmtId="0" fontId="97" fillId="35" borderId="179" xfId="68" applyFont="1" applyFill="1" applyBorder="1" applyAlignment="1">
      <alignment horizontal="center" vertical="center"/>
      <protection/>
    </xf>
    <xf numFmtId="0" fontId="97" fillId="35" borderId="180" xfId="68" applyFont="1" applyFill="1" applyBorder="1" applyAlignment="1">
      <alignment horizontal="center" vertical="center"/>
      <protection/>
    </xf>
    <xf numFmtId="0" fontId="97" fillId="7" borderId="178" xfId="68" applyFont="1" applyFill="1" applyBorder="1" applyAlignment="1">
      <alignment horizontal="distributed" vertical="center" indent="4"/>
      <protection/>
    </xf>
    <xf numFmtId="0" fontId="97" fillId="7" borderId="18" xfId="68" applyFont="1" applyFill="1" applyBorder="1" applyAlignment="1">
      <alignment horizontal="distributed" vertical="center" indent="4"/>
      <protection/>
    </xf>
    <xf numFmtId="0" fontId="97" fillId="7" borderId="179" xfId="68" applyFont="1" applyFill="1" applyBorder="1" applyAlignment="1">
      <alignment horizontal="distributed" vertical="center" indent="4"/>
      <protection/>
    </xf>
    <xf numFmtId="0" fontId="97" fillId="7" borderId="180" xfId="68" applyFont="1" applyFill="1" applyBorder="1" applyAlignment="1">
      <alignment horizontal="distributed" vertical="center" indent="4"/>
      <protection/>
    </xf>
    <xf numFmtId="0" fontId="119" fillId="0" borderId="181" xfId="67" applyFont="1" applyBorder="1" applyAlignment="1">
      <alignment horizontal="center" vertical="center"/>
      <protection/>
    </xf>
    <xf numFmtId="0" fontId="153" fillId="0" borderId="182" xfId="0" applyFont="1" applyBorder="1" applyAlignment="1">
      <alignment horizontal="center" vertical="center"/>
    </xf>
    <xf numFmtId="0" fontId="154" fillId="0" borderId="182" xfId="0" applyFont="1" applyBorder="1" applyAlignment="1">
      <alignment horizontal="center" vertical="center"/>
    </xf>
    <xf numFmtId="0" fontId="117" fillId="0" borderId="183" xfId="67" applyFont="1" applyBorder="1" applyAlignment="1">
      <alignment horizontal="center" vertical="center"/>
      <protection/>
    </xf>
    <xf numFmtId="0" fontId="155" fillId="0" borderId="183" xfId="0" applyFont="1" applyBorder="1" applyAlignment="1">
      <alignment horizontal="center" vertical="center"/>
    </xf>
    <xf numFmtId="0" fontId="155" fillId="0" borderId="30" xfId="0" applyFont="1" applyBorder="1" applyAlignment="1">
      <alignment vertical="center"/>
    </xf>
    <xf numFmtId="0" fontId="155" fillId="0" borderId="181" xfId="0"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3 2" xfId="70"/>
    <cellStyle name="標準_発注伺書内訳" xfId="71"/>
    <cellStyle name="良い" xfId="72"/>
  </cellStyles>
  <dxfs count="36">
    <dxf>
      <font>
        <b/>
        <i val="0"/>
        <color rgb="FF0000FF"/>
      </font>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171450</xdr:colOff>
      <xdr:row>39</xdr:row>
      <xdr:rowOff>0</xdr:rowOff>
    </xdr:from>
    <xdr:to>
      <xdr:col>28</xdr:col>
      <xdr:colOff>171450</xdr:colOff>
      <xdr:row>46</xdr:row>
      <xdr:rowOff>9525</xdr:rowOff>
    </xdr:to>
    <xdr:sp>
      <xdr:nvSpPr>
        <xdr:cNvPr id="1" name="直線コネクタ 1"/>
        <xdr:cNvSpPr>
          <a:spLocks/>
        </xdr:cNvSpPr>
      </xdr:nvSpPr>
      <xdr:spPr>
        <a:xfrm>
          <a:off x="9591675" y="3343275"/>
          <a:ext cx="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64</xdr:row>
      <xdr:rowOff>19050</xdr:rowOff>
    </xdr:from>
    <xdr:to>
      <xdr:col>17</xdr:col>
      <xdr:colOff>219075</xdr:colOff>
      <xdr:row>75</xdr:row>
      <xdr:rowOff>57150</xdr:rowOff>
    </xdr:to>
    <xdr:grpSp>
      <xdr:nvGrpSpPr>
        <xdr:cNvPr id="2" name="グループ化 5"/>
        <xdr:cNvGrpSpPr>
          <a:grpSpLocks/>
        </xdr:cNvGrpSpPr>
      </xdr:nvGrpSpPr>
      <xdr:grpSpPr>
        <a:xfrm>
          <a:off x="5514975" y="5505450"/>
          <a:ext cx="533400" cy="981075"/>
          <a:chOff x="5566829" y="5429238"/>
          <a:chExt cx="529171" cy="96308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152400</xdr:rowOff>
    </xdr:from>
    <xdr:to>
      <xdr:col>1</xdr:col>
      <xdr:colOff>1285875</xdr:colOff>
      <xdr:row>0</xdr:row>
      <xdr:rowOff>400050</xdr:rowOff>
    </xdr:to>
    <xdr:sp>
      <xdr:nvSpPr>
        <xdr:cNvPr id="1" name="正方形/長方形 1"/>
        <xdr:cNvSpPr>
          <a:spLocks/>
        </xdr:cNvSpPr>
      </xdr:nvSpPr>
      <xdr:spPr>
        <a:xfrm>
          <a:off x="781050" y="152400"/>
          <a:ext cx="933450" cy="247650"/>
        </a:xfrm>
        <a:prstGeom prst="rect">
          <a:avLst/>
        </a:prstGeom>
        <a:noFill/>
        <a:ln w="25400" cmpd="dbl">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1943100</xdr:colOff>
      <xdr:row>9</xdr:row>
      <xdr:rowOff>285750</xdr:rowOff>
    </xdr:from>
    <xdr:to>
      <xdr:col>4</xdr:col>
      <xdr:colOff>9525</xdr:colOff>
      <xdr:row>11</xdr:row>
      <xdr:rowOff>38100</xdr:rowOff>
    </xdr:to>
    <xdr:sp>
      <xdr:nvSpPr>
        <xdr:cNvPr id="2" name="正方形/長方形 2"/>
        <xdr:cNvSpPr>
          <a:spLocks/>
        </xdr:cNvSpPr>
      </xdr:nvSpPr>
      <xdr:spPr>
        <a:xfrm>
          <a:off x="4019550" y="2971800"/>
          <a:ext cx="828675" cy="3619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266700</xdr:rowOff>
    </xdr:from>
    <xdr:to>
      <xdr:col>7</xdr:col>
      <xdr:colOff>28575</xdr:colOff>
      <xdr:row>11</xdr:row>
      <xdr:rowOff>38100</xdr:rowOff>
    </xdr:to>
    <xdr:sp>
      <xdr:nvSpPr>
        <xdr:cNvPr id="3" name="正方形/長方形 3"/>
        <xdr:cNvSpPr>
          <a:spLocks/>
        </xdr:cNvSpPr>
      </xdr:nvSpPr>
      <xdr:spPr>
        <a:xfrm>
          <a:off x="5600700" y="2952750"/>
          <a:ext cx="2152650" cy="3810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11</xdr:row>
      <xdr:rowOff>95250</xdr:rowOff>
    </xdr:from>
    <xdr:to>
      <xdr:col>6</xdr:col>
      <xdr:colOff>28575</xdr:colOff>
      <xdr:row>17</xdr:row>
      <xdr:rowOff>38100</xdr:rowOff>
    </xdr:to>
    <xdr:sp>
      <xdr:nvSpPr>
        <xdr:cNvPr id="4" name="正方形/長方形 4"/>
        <xdr:cNvSpPr>
          <a:spLocks/>
        </xdr:cNvSpPr>
      </xdr:nvSpPr>
      <xdr:spPr>
        <a:xfrm>
          <a:off x="5581650" y="3390900"/>
          <a:ext cx="981075" cy="17716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1000125</xdr:colOff>
      <xdr:row>4</xdr:row>
      <xdr:rowOff>0</xdr:rowOff>
    </xdr:from>
    <xdr:to>
      <xdr:col>7</xdr:col>
      <xdr:colOff>1209675</xdr:colOff>
      <xdr:row>5</xdr:row>
      <xdr:rowOff>285750</xdr:rowOff>
    </xdr:to>
    <xdr:sp>
      <xdr:nvSpPr>
        <xdr:cNvPr id="5" name="右中かっこ 5"/>
        <xdr:cNvSpPr>
          <a:spLocks/>
        </xdr:cNvSpPr>
      </xdr:nvSpPr>
      <xdr:spPr>
        <a:xfrm>
          <a:off x="8724900" y="1162050"/>
          <a:ext cx="209550" cy="590550"/>
        </a:xfrm>
        <a:prstGeom prst="rightBrac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666750</xdr:colOff>
      <xdr:row>0</xdr:row>
      <xdr:rowOff>76200</xdr:rowOff>
    </xdr:from>
    <xdr:ext cx="3019425" cy="390525"/>
    <xdr:sp>
      <xdr:nvSpPr>
        <xdr:cNvPr id="6" name="線吹き出し 2 (枠付き) 6"/>
        <xdr:cNvSpPr>
          <a:spLocks/>
        </xdr:cNvSpPr>
      </xdr:nvSpPr>
      <xdr:spPr>
        <a:xfrm>
          <a:off x="5505450" y="76200"/>
          <a:ext cx="3019425" cy="390525"/>
        </a:xfrm>
        <a:prstGeom prst="borderCallout2">
          <a:avLst>
            <a:gd name="adj1" fmla="val 54490"/>
            <a:gd name="adj2" fmla="val 300300"/>
            <a:gd name="adj3" fmla="val 56851"/>
            <a:gd name="adj4" fmla="val 51208"/>
            <a:gd name="adj5" fmla="val -29013"/>
          </a:avLst>
        </a:prstGeom>
        <a:solidFill>
          <a:srgbClr val="FFFFFF"/>
        </a:solidFill>
        <a:ln w="15875" cmpd="sng">
          <a:solidFill>
            <a:srgbClr val="0000FF"/>
          </a:solidFill>
          <a:headEnd type="stealth"/>
          <a:tailEnd type="none"/>
        </a:ln>
      </xdr:spPr>
      <xdr:txBody>
        <a:bodyPr vertOverflow="clip" wrap="square">
          <a:spAutoFit/>
        </a:bodyPr>
        <a:p>
          <a:pPr algn="l">
            <a:defRPr/>
          </a:pPr>
          <a:r>
            <a:rPr lang="en-US" cap="none" sz="900" b="0" i="0" u="none" baseline="0">
              <a:solidFill>
                <a:srgbClr val="0000FF"/>
              </a:solidFill>
              <a:latin typeface="ＭＳ Ｐゴシック"/>
              <a:ea typeface="ＭＳ Ｐゴシック"/>
              <a:cs typeface="ＭＳ Ｐゴシック"/>
            </a:rPr>
            <a:t>見積り条件書及び内訳書を必ず添付してください。</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指定帳票は有りません貴社の見積り書式でかまいません。</a:t>
          </a:r>
        </a:p>
      </xdr:txBody>
    </xdr:sp>
    <xdr:clientData/>
  </xdr:oneCellAnchor>
  <xdr:oneCellAnchor>
    <xdr:from>
      <xdr:col>0</xdr:col>
      <xdr:colOff>104775</xdr:colOff>
      <xdr:row>8</xdr:row>
      <xdr:rowOff>66675</xdr:rowOff>
    </xdr:from>
    <xdr:ext cx="3800475" cy="390525"/>
    <xdr:sp>
      <xdr:nvSpPr>
        <xdr:cNvPr id="7" name="線吹き出し 2 (枠付き) 7"/>
        <xdr:cNvSpPr>
          <a:spLocks/>
        </xdr:cNvSpPr>
      </xdr:nvSpPr>
      <xdr:spPr>
        <a:xfrm>
          <a:off x="104775" y="2447925"/>
          <a:ext cx="3800475" cy="390525"/>
        </a:xfrm>
        <a:prstGeom prst="borderCallout2">
          <a:avLst>
            <a:gd name="adj1" fmla="val 56685"/>
            <a:gd name="adj2" fmla="val 80273"/>
            <a:gd name="adj3" fmla="val 56851"/>
            <a:gd name="adj4" fmla="val -26777"/>
            <a:gd name="adj5" fmla="val 51208"/>
            <a:gd name="adj6" fmla="val -29013"/>
          </a:avLst>
        </a:prstGeom>
        <a:solidFill>
          <a:srgbClr val="FFFFFF"/>
        </a:solidFill>
        <a:ln w="15875" cmpd="sng">
          <a:solidFill>
            <a:srgbClr val="0000FF"/>
          </a:solidFill>
          <a:headEnd type="stealth"/>
          <a:tailEnd type="none"/>
        </a:ln>
      </xdr:spPr>
      <xdr:txBody>
        <a:bodyPr vertOverflow="clip" wrap="square">
          <a:spAutoFit/>
        </a:bodyPr>
        <a:p>
          <a:pPr algn="l">
            <a:defRPr/>
          </a:pPr>
          <a:r>
            <a:rPr lang="en-US" cap="none" sz="900" b="0" i="0" u="none" baseline="0">
              <a:solidFill>
                <a:srgbClr val="0000FF"/>
              </a:solidFill>
              <a:latin typeface="ＭＳ Ｐゴシック"/>
              <a:ea typeface="ＭＳ Ｐゴシック"/>
              <a:cs typeface="ＭＳ Ｐゴシック"/>
            </a:rPr>
            <a:t>協会けんぽの場合に参考とさせていただきます。</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再下請会社が他府県にわたる場合でも御社（対象事業場）をご記入ください</a:t>
          </a:r>
        </a:p>
      </xdr:txBody>
    </xdr:sp>
    <xdr:clientData/>
  </xdr:oneCellAnchor>
  <xdr:oneCellAnchor>
    <xdr:from>
      <xdr:col>2</xdr:col>
      <xdr:colOff>57150</xdr:colOff>
      <xdr:row>20</xdr:row>
      <xdr:rowOff>95250</xdr:rowOff>
    </xdr:from>
    <xdr:ext cx="3695700" cy="238125"/>
    <xdr:sp>
      <xdr:nvSpPr>
        <xdr:cNvPr id="8" name="線吹き出し 2 (枠付き) 8"/>
        <xdr:cNvSpPr>
          <a:spLocks/>
        </xdr:cNvSpPr>
      </xdr:nvSpPr>
      <xdr:spPr>
        <a:xfrm>
          <a:off x="2133600" y="6134100"/>
          <a:ext cx="3695700" cy="238125"/>
        </a:xfrm>
        <a:prstGeom prst="borderCallout2">
          <a:avLst>
            <a:gd name="adj1" fmla="val 54648"/>
            <a:gd name="adj2" fmla="val -412699"/>
            <a:gd name="adj3" fmla="val 54421"/>
            <a:gd name="adj4" fmla="val -26393"/>
            <a:gd name="adj5" fmla="val 51208"/>
            <a:gd name="adj6" fmla="val -29013"/>
          </a:avLst>
        </a:prstGeom>
        <a:solidFill>
          <a:srgbClr val="FFFFFF"/>
        </a:solidFill>
        <a:ln w="15875" cmpd="sng">
          <a:solidFill>
            <a:srgbClr val="0000FF"/>
          </a:solidFill>
          <a:headEnd type="stealth"/>
          <a:tailEnd type="none"/>
        </a:ln>
      </xdr:spPr>
      <xdr:txBody>
        <a:bodyPr vertOverflow="clip" wrap="square">
          <a:spAutoFit/>
        </a:bodyPr>
        <a:p>
          <a:pPr algn="l">
            <a:defRPr/>
          </a:pPr>
          <a:r>
            <a:rPr lang="en-US" cap="none" sz="900" b="0" i="0" u="none" baseline="0">
              <a:solidFill>
                <a:srgbClr val="0000FF"/>
              </a:solidFill>
              <a:latin typeface="ＭＳ Ｐゴシック"/>
              <a:ea typeface="ＭＳ Ｐゴシック"/>
              <a:cs typeface="ＭＳ Ｐゴシック"/>
            </a:rPr>
            <a:t>別</a:t>
          </a:r>
          <a:r>
            <a:rPr lang="en-US" cap="none" sz="900" b="0" i="0" u="none" baseline="0">
              <a:solidFill>
                <a:srgbClr val="0000FF"/>
              </a:solidFill>
            </a:rPr>
            <a:t>sheet</a:t>
          </a:r>
          <a:r>
            <a:rPr lang="en-US" cap="none" sz="900" b="0" i="0" u="none" baseline="0">
              <a:solidFill>
                <a:srgbClr val="0000FF"/>
              </a:solidFill>
              <a:latin typeface="ＭＳ Ｐゴシック"/>
              <a:ea typeface="ＭＳ Ｐゴシック"/>
              <a:cs typeface="ＭＳ Ｐゴシック"/>
            </a:rPr>
            <a:t>の「加入率の考え方」「加入率の計算」を参考に記載してください。</a:t>
          </a:r>
        </a:p>
      </xdr:txBody>
    </xdr:sp>
    <xdr:clientData/>
  </xdr:oneCellAnchor>
  <xdr:oneCellAnchor>
    <xdr:from>
      <xdr:col>2</xdr:col>
      <xdr:colOff>57150</xdr:colOff>
      <xdr:row>17</xdr:row>
      <xdr:rowOff>161925</xdr:rowOff>
    </xdr:from>
    <xdr:ext cx="1581150" cy="542925"/>
    <xdr:sp>
      <xdr:nvSpPr>
        <xdr:cNvPr id="9" name="線吹き出し 2 (枠付き) 9"/>
        <xdr:cNvSpPr>
          <a:spLocks/>
        </xdr:cNvSpPr>
      </xdr:nvSpPr>
      <xdr:spPr>
        <a:xfrm>
          <a:off x="2133600" y="5286375"/>
          <a:ext cx="1581150" cy="542925"/>
        </a:xfrm>
        <a:prstGeom prst="borderCallout2">
          <a:avLst>
            <a:gd name="adj1" fmla="val 80472"/>
            <a:gd name="adj2" fmla="val -188041"/>
            <a:gd name="adj3" fmla="val 68810"/>
            <a:gd name="adj4" fmla="val -27125"/>
            <a:gd name="adj5" fmla="val 54199"/>
            <a:gd name="adj6" fmla="val -27638"/>
          </a:avLst>
        </a:prstGeom>
        <a:solidFill>
          <a:srgbClr val="FFFFFF"/>
        </a:solidFill>
        <a:ln w="15875" cmpd="sng">
          <a:solidFill>
            <a:srgbClr val="0000FF"/>
          </a:solidFill>
          <a:headEnd type="stealth"/>
          <a:tailEnd type="none"/>
        </a:ln>
      </xdr:spPr>
      <xdr:txBody>
        <a:bodyPr vertOverflow="clip" wrap="square">
          <a:spAutoFit/>
        </a:bodyPr>
        <a:p>
          <a:pPr algn="l">
            <a:defRPr/>
          </a:pP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都道府県･加入組合</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　　により率分は異なります。</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　　注意してください。</a:t>
          </a:r>
        </a:p>
      </xdr:txBody>
    </xdr:sp>
    <xdr:clientData/>
  </xdr:oneCellAnchor>
  <xdr:oneCellAnchor>
    <xdr:from>
      <xdr:col>7</xdr:col>
      <xdr:colOff>66675</xdr:colOff>
      <xdr:row>8</xdr:row>
      <xdr:rowOff>57150</xdr:rowOff>
    </xdr:from>
    <xdr:ext cx="1371600" cy="981075"/>
    <xdr:sp>
      <xdr:nvSpPr>
        <xdr:cNvPr id="10" name="線吹き出し 2 (枠付き) 10"/>
        <xdr:cNvSpPr>
          <a:spLocks/>
        </xdr:cNvSpPr>
      </xdr:nvSpPr>
      <xdr:spPr>
        <a:xfrm>
          <a:off x="7791450" y="2438400"/>
          <a:ext cx="1371600" cy="981075"/>
        </a:xfrm>
        <a:prstGeom prst="borderCallout2">
          <a:avLst>
            <a:gd name="adj1" fmla="val -72652"/>
            <a:gd name="adj2" fmla="val 1847"/>
            <a:gd name="adj3" fmla="val -60055"/>
            <a:gd name="adj4" fmla="val -32712"/>
            <a:gd name="adj5" fmla="val -51578"/>
            <a:gd name="adj6" fmla="val -33865"/>
          </a:avLst>
        </a:prstGeom>
        <a:solidFill>
          <a:srgbClr val="FFFFFF"/>
        </a:solidFill>
        <a:ln w="15875" cmpd="sng">
          <a:solidFill>
            <a:srgbClr val="0000FF"/>
          </a:solidFill>
          <a:headEnd type="stealth"/>
          <a:tailEnd type="none"/>
        </a:ln>
      </xdr:spPr>
      <xdr:txBody>
        <a:bodyPr vertOverflow="clip" wrap="square">
          <a:spAutoFit/>
        </a:bodyPr>
        <a:p>
          <a:pPr algn="l">
            <a:defRPr/>
          </a:pPr>
          <a:r>
            <a:rPr lang="en-US" cap="none" sz="900" b="0" i="0" u="none" baseline="0">
              <a:solidFill>
                <a:srgbClr val="0000FF"/>
              </a:solidFill>
              <a:latin typeface="ＭＳ Ｐゴシック"/>
              <a:ea typeface="ＭＳ Ｐゴシック"/>
              <a:cs typeface="ＭＳ Ｐゴシック"/>
            </a:rPr>
            <a:t>見積り書（内訳書）に</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明記する必要は有り</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ませんが、弊社から確認</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要請が有った場合には</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内訳の提出をお願いす</a:t>
          </a:r>
          <a:r>
            <a:rPr lang="en-US" cap="none" sz="900" b="0" i="0" u="none" baseline="0">
              <a:solidFill>
                <a:srgbClr val="0000FF"/>
              </a:solidFill>
            </a:rPr>
            <a:t>
</a:t>
          </a:r>
          <a:r>
            <a:rPr lang="en-US" cap="none" sz="900" b="0" i="0" u="none" baseline="0">
              <a:solidFill>
                <a:srgbClr val="0000FF"/>
              </a:solidFill>
              <a:latin typeface="ＭＳ Ｐゴシック"/>
              <a:ea typeface="ＭＳ Ｐゴシック"/>
              <a:cs typeface="ＭＳ Ｐゴシック"/>
            </a:rPr>
            <a:t>る場合が有ります。</a:t>
          </a:r>
        </a:p>
      </xdr:txBody>
    </xdr:sp>
    <xdr:clientData/>
  </xdr:oneCellAnchor>
  <xdr:twoCellAnchor>
    <xdr:from>
      <xdr:col>2</xdr:col>
      <xdr:colOff>1933575</xdr:colOff>
      <xdr:row>11</xdr:row>
      <xdr:rowOff>85725</xdr:rowOff>
    </xdr:from>
    <xdr:to>
      <xdr:col>4</xdr:col>
      <xdr:colOff>47625</xdr:colOff>
      <xdr:row>17</xdr:row>
      <xdr:rowOff>28575</xdr:rowOff>
    </xdr:to>
    <xdr:sp>
      <xdr:nvSpPr>
        <xdr:cNvPr id="11" name="正方形/長方形 11"/>
        <xdr:cNvSpPr>
          <a:spLocks/>
        </xdr:cNvSpPr>
      </xdr:nvSpPr>
      <xdr:spPr>
        <a:xfrm>
          <a:off x="4010025" y="3381375"/>
          <a:ext cx="876300" cy="17716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16</xdr:row>
      <xdr:rowOff>76200</xdr:rowOff>
    </xdr:from>
    <xdr:to>
      <xdr:col>3</xdr:col>
      <xdr:colOff>723900</xdr:colOff>
      <xdr:row>17</xdr:row>
      <xdr:rowOff>190500</xdr:rowOff>
    </xdr:to>
    <xdr:sp>
      <xdr:nvSpPr>
        <xdr:cNvPr id="1" name="下矢印 1"/>
        <xdr:cNvSpPr>
          <a:spLocks/>
        </xdr:cNvSpPr>
      </xdr:nvSpPr>
      <xdr:spPr>
        <a:xfrm>
          <a:off x="3581400" y="3886200"/>
          <a:ext cx="285750" cy="352425"/>
        </a:xfrm>
        <a:prstGeom prst="downArrow">
          <a:avLst>
            <a:gd name="adj" fmla="val 8106"/>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1038225</xdr:colOff>
      <xdr:row>16</xdr:row>
      <xdr:rowOff>76200</xdr:rowOff>
    </xdr:from>
    <xdr:ext cx="5676900" cy="476250"/>
    <xdr:sp>
      <xdr:nvSpPr>
        <xdr:cNvPr id="2" name="テキスト ボックス 2"/>
        <xdr:cNvSpPr txBox="1">
          <a:spLocks noChangeArrowheads="1"/>
        </xdr:cNvSpPr>
      </xdr:nvSpPr>
      <xdr:spPr>
        <a:xfrm>
          <a:off x="4181475" y="3886200"/>
          <a:ext cx="5676900" cy="476250"/>
        </a:xfrm>
        <a:prstGeom prst="rect">
          <a:avLst/>
        </a:prstGeom>
        <a:noFill/>
        <a:ln w="44450" cmpd="dbl">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現状の加入状況が悪い場合でも今後、適法に加入してもらうために必要分は計上する</a:t>
          </a:r>
        </a:p>
      </xdr:txBody>
    </xdr:sp>
    <xdr:clientData/>
  </xdr:oneCellAnchor>
  <xdr:oneCellAnchor>
    <xdr:from>
      <xdr:col>4</xdr:col>
      <xdr:colOff>933450</xdr:colOff>
      <xdr:row>17</xdr:row>
      <xdr:rowOff>190500</xdr:rowOff>
    </xdr:from>
    <xdr:ext cx="361950" cy="238125"/>
    <xdr:sp>
      <xdr:nvSpPr>
        <xdr:cNvPr id="3" name="テキスト ボックス 3"/>
        <xdr:cNvSpPr txBox="1">
          <a:spLocks noChangeArrowheads="1"/>
        </xdr:cNvSpPr>
      </xdr:nvSpPr>
      <xdr:spPr>
        <a:xfrm>
          <a:off x="5219700" y="4238625"/>
          <a:ext cx="361950" cy="238125"/>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※1</a:t>
          </a:r>
        </a:p>
      </xdr:txBody>
    </xdr:sp>
    <xdr:clientData/>
  </xdr:oneCellAnchor>
  <xdr:oneCellAnchor>
    <xdr:from>
      <xdr:col>4</xdr:col>
      <xdr:colOff>933450</xdr:colOff>
      <xdr:row>1</xdr:row>
      <xdr:rowOff>200025</xdr:rowOff>
    </xdr:from>
    <xdr:ext cx="361950" cy="238125"/>
    <xdr:sp>
      <xdr:nvSpPr>
        <xdr:cNvPr id="4" name="テキスト ボックス 4"/>
        <xdr:cNvSpPr txBox="1">
          <a:spLocks noChangeArrowheads="1"/>
        </xdr:cNvSpPr>
      </xdr:nvSpPr>
      <xdr:spPr>
        <a:xfrm>
          <a:off x="5219700" y="438150"/>
          <a:ext cx="361950" cy="238125"/>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※1</a:t>
          </a:r>
        </a:p>
      </xdr:txBody>
    </xdr:sp>
    <xdr:clientData/>
  </xdr:oneCellAnchor>
  <xdr:oneCellAnchor>
    <xdr:from>
      <xdr:col>5</xdr:col>
      <xdr:colOff>95250</xdr:colOff>
      <xdr:row>19</xdr:row>
      <xdr:rowOff>19050</xdr:rowOff>
    </xdr:from>
    <xdr:ext cx="3152775" cy="266700"/>
    <xdr:sp>
      <xdr:nvSpPr>
        <xdr:cNvPr id="5" name="線吹き出し 1 (枠付き) 5"/>
        <xdr:cNvSpPr>
          <a:spLocks/>
        </xdr:cNvSpPr>
      </xdr:nvSpPr>
      <xdr:spPr>
        <a:xfrm>
          <a:off x="5524500" y="4543425"/>
          <a:ext cx="3152775" cy="266700"/>
        </a:xfrm>
        <a:prstGeom prst="borderCallout1">
          <a:avLst>
            <a:gd name="adj1" fmla="val 56194"/>
            <a:gd name="adj2" fmla="val 41773"/>
            <a:gd name="adj3" fmla="val 50171"/>
            <a:gd name="adj4" fmla="val -45069"/>
          </a:avLst>
        </a:prstGeom>
        <a:noFill/>
        <a:ln w="22225" cmpd="sng">
          <a:solidFill>
            <a:srgbClr val="0000FF"/>
          </a:solidFill>
          <a:headEnd type="stealth"/>
          <a:tailEnd type="none"/>
        </a:ln>
      </xdr:spPr>
      <xdr:txBody>
        <a:bodyPr vertOverflow="clip" wrap="square">
          <a:spAutoFit/>
        </a:bodyPr>
        <a:p>
          <a:pPr algn="l">
            <a:defRPr/>
          </a:pPr>
          <a:r>
            <a:rPr lang="en-US" cap="none" sz="1050" b="1" i="0" u="none" baseline="0">
              <a:solidFill>
                <a:srgbClr val="0000FF"/>
              </a:solidFill>
              <a:latin typeface="ＭＳ Ｐゴシック"/>
              <a:ea typeface="ＭＳ Ｐゴシック"/>
              <a:cs typeface="ＭＳ Ｐゴシック"/>
            </a:rPr>
            <a:t>適法である。　対象年齢が</a:t>
          </a:r>
          <a:r>
            <a:rPr lang="en-US" cap="none" sz="1050" b="1" i="0" u="none" baseline="0">
              <a:solidFill>
                <a:srgbClr val="0000FF"/>
              </a:solidFill>
            </a:rPr>
            <a:t>40</a:t>
          </a:r>
          <a:r>
            <a:rPr lang="en-US" cap="none" sz="1050" b="1" i="0" u="none" baseline="0">
              <a:solidFill>
                <a:srgbClr val="0000FF"/>
              </a:solidFill>
              <a:latin typeface="ＭＳ Ｐゴシック"/>
              <a:ea typeface="ＭＳ Ｐゴシック"/>
              <a:cs typeface="ＭＳ Ｐゴシック"/>
            </a:rPr>
            <a:t>歳以上</a:t>
          </a:r>
          <a:r>
            <a:rPr lang="en-US" cap="none" sz="1050" b="1" i="0" u="none" baseline="0">
              <a:solidFill>
                <a:srgbClr val="0000FF"/>
              </a:solidFill>
            </a:rPr>
            <a:t>64</a:t>
          </a:r>
          <a:r>
            <a:rPr lang="en-US" cap="none" sz="1050" b="1" i="0" u="none" baseline="0">
              <a:solidFill>
                <a:srgbClr val="0000FF"/>
              </a:solidFill>
              <a:latin typeface="ＭＳ Ｐゴシック"/>
              <a:ea typeface="ＭＳ Ｐゴシック"/>
              <a:cs typeface="ＭＳ Ｐゴシック"/>
            </a:rPr>
            <a:t>歳以下のため</a:t>
          </a:r>
        </a:p>
      </xdr:txBody>
    </xdr:sp>
    <xdr:clientData/>
  </xdr:oneCellAnchor>
  <xdr:twoCellAnchor>
    <xdr:from>
      <xdr:col>8</xdr:col>
      <xdr:colOff>704850</xdr:colOff>
      <xdr:row>20</xdr:row>
      <xdr:rowOff>19050</xdr:rowOff>
    </xdr:from>
    <xdr:to>
      <xdr:col>9</xdr:col>
      <xdr:colOff>0</xdr:colOff>
      <xdr:row>28</xdr:row>
      <xdr:rowOff>266700</xdr:rowOff>
    </xdr:to>
    <xdr:sp>
      <xdr:nvSpPr>
        <xdr:cNvPr id="6" name="1 つの角を切り取った四角形 6"/>
        <xdr:cNvSpPr>
          <a:spLocks/>
        </xdr:cNvSpPr>
      </xdr:nvSpPr>
      <xdr:spPr>
        <a:xfrm>
          <a:off x="8991600" y="4781550"/>
          <a:ext cx="247650" cy="2152650"/>
        </a:xfrm>
        <a:custGeom>
          <a:pathLst>
            <a:path h="2143125" w="257175">
              <a:moveTo>
                <a:pt x="0" y="0"/>
              </a:moveTo>
              <a:lnTo>
                <a:pt x="214312" y="0"/>
              </a:lnTo>
              <a:lnTo>
                <a:pt x="257175" y="42863"/>
              </a:lnTo>
              <a:lnTo>
                <a:pt x="257175" y="2143125"/>
              </a:lnTo>
              <a:lnTo>
                <a:pt x="0" y="2143125"/>
              </a:lnTo>
              <a:lnTo>
                <a:pt x="0" y="0"/>
              </a:lnTo>
              <a:close/>
            </a:path>
          </a:pathLst>
        </a:cu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752475</xdr:colOff>
      <xdr:row>24</xdr:row>
      <xdr:rowOff>0</xdr:rowOff>
    </xdr:from>
    <xdr:to>
      <xdr:col>6</xdr:col>
      <xdr:colOff>57150</xdr:colOff>
      <xdr:row>28</xdr:row>
      <xdr:rowOff>0</xdr:rowOff>
    </xdr:to>
    <xdr:sp>
      <xdr:nvSpPr>
        <xdr:cNvPr id="7" name="1 つの角を切り取った四角形 7"/>
        <xdr:cNvSpPr>
          <a:spLocks/>
        </xdr:cNvSpPr>
      </xdr:nvSpPr>
      <xdr:spPr>
        <a:xfrm>
          <a:off x="6181725" y="5715000"/>
          <a:ext cx="257175" cy="952500"/>
        </a:xfrm>
        <a:custGeom>
          <a:pathLst>
            <a:path h="942975" w="257175">
              <a:moveTo>
                <a:pt x="0" y="0"/>
              </a:moveTo>
              <a:lnTo>
                <a:pt x="214312" y="0"/>
              </a:lnTo>
              <a:lnTo>
                <a:pt x="257175" y="42863"/>
              </a:lnTo>
              <a:lnTo>
                <a:pt x="257175" y="942975"/>
              </a:lnTo>
              <a:lnTo>
                <a:pt x="0" y="942975"/>
              </a:lnTo>
              <a:lnTo>
                <a:pt x="0" y="0"/>
              </a:lnTo>
              <a:close/>
            </a:path>
          </a:pathLst>
        </a:custGeom>
        <a:noFill/>
        <a:ln w="254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1009650</xdr:colOff>
      <xdr:row>21</xdr:row>
      <xdr:rowOff>190500</xdr:rowOff>
    </xdr:from>
    <xdr:ext cx="2676525" cy="266700"/>
    <xdr:sp>
      <xdr:nvSpPr>
        <xdr:cNvPr id="8" name="線吹き出し 1 (枠付き) 8"/>
        <xdr:cNvSpPr>
          <a:spLocks/>
        </xdr:cNvSpPr>
      </xdr:nvSpPr>
      <xdr:spPr>
        <a:xfrm>
          <a:off x="3009900" y="5191125"/>
          <a:ext cx="2676525" cy="266700"/>
        </a:xfrm>
        <a:prstGeom prst="borderCallout1">
          <a:avLst>
            <a:gd name="adj1" fmla="val 61495"/>
            <a:gd name="adj2" fmla="val 141953"/>
            <a:gd name="adj3" fmla="val 50171"/>
            <a:gd name="adj4" fmla="val -45069"/>
          </a:avLst>
        </a:prstGeom>
        <a:noFill/>
        <a:ln w="22225" cmpd="sng">
          <a:solidFill>
            <a:srgbClr val="008000"/>
          </a:solidFill>
          <a:headEnd type="stealth"/>
          <a:tailEnd type="none"/>
        </a:ln>
      </xdr:spPr>
      <xdr:txBody>
        <a:bodyPr vertOverflow="clip" wrap="square">
          <a:spAutoFit/>
        </a:bodyPr>
        <a:p>
          <a:pPr algn="l">
            <a:defRPr/>
          </a:pPr>
          <a:r>
            <a:rPr lang="en-US" cap="none" sz="1050" b="1" i="0" u="none" baseline="0">
              <a:solidFill>
                <a:srgbClr val="008000"/>
              </a:solidFill>
              <a:latin typeface="ＭＳ Ｐゴシック"/>
              <a:ea typeface="ＭＳ Ｐゴシック"/>
              <a:cs typeface="ＭＳ Ｐゴシック"/>
            </a:rPr>
            <a:t>適法である。　役員、事業主が除かれている</a:t>
          </a:r>
        </a:p>
      </xdr:txBody>
    </xdr:sp>
    <xdr:clientData/>
  </xdr:oneCellAnchor>
  <xdr:twoCellAnchor>
    <xdr:from>
      <xdr:col>9</xdr:col>
      <xdr:colOff>38100</xdr:colOff>
      <xdr:row>4</xdr:row>
      <xdr:rowOff>0</xdr:rowOff>
    </xdr:from>
    <xdr:to>
      <xdr:col>9</xdr:col>
      <xdr:colOff>333375</xdr:colOff>
      <xdr:row>13</xdr:row>
      <xdr:rowOff>0</xdr:rowOff>
    </xdr:to>
    <xdr:sp>
      <xdr:nvSpPr>
        <xdr:cNvPr id="9" name="右中かっこ 9"/>
        <xdr:cNvSpPr>
          <a:spLocks/>
        </xdr:cNvSpPr>
      </xdr:nvSpPr>
      <xdr:spPr>
        <a:xfrm>
          <a:off x="9277350" y="952500"/>
          <a:ext cx="295275" cy="214312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361950</xdr:colOff>
      <xdr:row>3</xdr:row>
      <xdr:rowOff>161925</xdr:rowOff>
    </xdr:from>
    <xdr:ext cx="381000" cy="2019300"/>
    <xdr:sp>
      <xdr:nvSpPr>
        <xdr:cNvPr id="10" name="テキスト ボックス 10"/>
        <xdr:cNvSpPr txBox="1">
          <a:spLocks noChangeArrowheads="1"/>
        </xdr:cNvSpPr>
      </xdr:nvSpPr>
      <xdr:spPr>
        <a:xfrm>
          <a:off x="9601200" y="876300"/>
          <a:ext cx="381000" cy="2019300"/>
        </a:xfrm>
        <a:prstGeom prst="rect">
          <a:avLst/>
        </a:prstGeom>
        <a:noFill/>
        <a:ln w="19050" cmpd="sng">
          <a:solidFill>
            <a:srgbClr val="0000FF"/>
          </a:solidFill>
          <a:headEnd type="none"/>
          <a:tailEnd type="none"/>
        </a:ln>
      </xdr:spPr>
      <xdr:txBody>
        <a:bodyPr vertOverflow="clip" wrap="square" vert="wordArtVertRtl">
          <a:spAutoFit/>
        </a:bodyPr>
        <a:p>
          <a:pPr algn="r">
            <a:defRPr/>
          </a:pPr>
          <a:r>
            <a:rPr lang="en-US" cap="none" sz="1100" b="1" i="0" u="none" baseline="0">
              <a:solidFill>
                <a:srgbClr val="0000FF"/>
              </a:solidFill>
              <a:latin typeface="ＭＳ Ｐゴシック"/>
              <a:ea typeface="ＭＳ Ｐゴシック"/>
              <a:cs typeface="ＭＳ Ｐゴシック"/>
            </a:rPr>
            <a:t>違法な未加入者が存在する</a:t>
          </a:r>
        </a:p>
      </xdr:txBody>
    </xdr:sp>
    <xdr:clientData/>
  </xdr:oneCellAnchor>
  <xdr:oneCellAnchor>
    <xdr:from>
      <xdr:col>1</xdr:col>
      <xdr:colOff>1733550</xdr:colOff>
      <xdr:row>19</xdr:row>
      <xdr:rowOff>0</xdr:rowOff>
    </xdr:from>
    <xdr:ext cx="2552700" cy="266700"/>
    <xdr:sp>
      <xdr:nvSpPr>
        <xdr:cNvPr id="11" name="線吹き出し 1 (枠付き) 11"/>
        <xdr:cNvSpPr>
          <a:spLocks/>
        </xdr:cNvSpPr>
      </xdr:nvSpPr>
      <xdr:spPr>
        <a:xfrm>
          <a:off x="1828800" y="4524375"/>
          <a:ext cx="2552700" cy="266700"/>
        </a:xfrm>
        <a:prstGeom prst="borderCallout1">
          <a:avLst>
            <a:gd name="adj1" fmla="val -83981"/>
            <a:gd name="adj2" fmla="val 88513"/>
            <a:gd name="adj3" fmla="val -50157"/>
            <a:gd name="adj4" fmla="val -51976"/>
          </a:avLst>
        </a:prstGeom>
        <a:noFill/>
        <a:ln w="22225" cmpd="sng">
          <a:solidFill>
            <a:srgbClr val="008000"/>
          </a:solidFill>
          <a:headEnd type="stealth"/>
          <a:tailEnd type="none"/>
        </a:ln>
      </xdr:spPr>
      <xdr:txBody>
        <a:bodyPr vertOverflow="clip" wrap="square">
          <a:spAutoFit/>
        </a:bodyPr>
        <a:p>
          <a:pPr algn="l">
            <a:defRPr/>
          </a:pPr>
          <a:r>
            <a:rPr lang="en-US" cap="none" sz="1050" b="1" i="0" u="none" baseline="0">
              <a:solidFill>
                <a:srgbClr val="008000"/>
              </a:solidFill>
              <a:latin typeface="ＭＳ Ｐゴシック"/>
              <a:ea typeface="ＭＳ Ｐゴシック"/>
              <a:cs typeface="ＭＳ Ｐゴシック"/>
            </a:rPr>
            <a:t>役員を現場担当にカウントしていない場合</a:t>
          </a:r>
        </a:p>
      </xdr:txBody>
    </xdr:sp>
    <xdr:clientData/>
  </xdr:oneCellAnchor>
  <xdr:twoCellAnchor>
    <xdr:from>
      <xdr:col>1</xdr:col>
      <xdr:colOff>476250</xdr:colOff>
      <xdr:row>18</xdr:row>
      <xdr:rowOff>219075</xdr:rowOff>
    </xdr:from>
    <xdr:to>
      <xdr:col>1</xdr:col>
      <xdr:colOff>1733550</xdr:colOff>
      <xdr:row>23</xdr:row>
      <xdr:rowOff>142875</xdr:rowOff>
    </xdr:to>
    <xdr:sp>
      <xdr:nvSpPr>
        <xdr:cNvPr id="12" name="直線矢印コネクタ 12"/>
        <xdr:cNvSpPr>
          <a:spLocks/>
        </xdr:cNvSpPr>
      </xdr:nvSpPr>
      <xdr:spPr>
        <a:xfrm flipH="1">
          <a:off x="571500" y="4505325"/>
          <a:ext cx="1257300" cy="1114425"/>
        </a:xfrm>
        <a:prstGeom prst="straightConnector1">
          <a:avLst/>
        </a:prstGeom>
        <a:noFill/>
        <a:ln w="19050" cmpd="sng">
          <a:solidFill>
            <a:srgbClr val="008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57150</xdr:colOff>
      <xdr:row>28</xdr:row>
      <xdr:rowOff>247650</xdr:rowOff>
    </xdr:from>
    <xdr:ext cx="4648200" cy="266700"/>
    <xdr:sp>
      <xdr:nvSpPr>
        <xdr:cNvPr id="13" name="線吹き出し 1 (枠付き) 13"/>
        <xdr:cNvSpPr>
          <a:spLocks/>
        </xdr:cNvSpPr>
      </xdr:nvSpPr>
      <xdr:spPr>
        <a:xfrm>
          <a:off x="4343400" y="6915150"/>
          <a:ext cx="4648200" cy="266700"/>
        </a:xfrm>
        <a:prstGeom prst="borderCallout1">
          <a:avLst>
            <a:gd name="adj1" fmla="val -13722"/>
            <a:gd name="adj2" fmla="val -266337"/>
            <a:gd name="adj3" fmla="val -50157"/>
            <a:gd name="adj4" fmla="val -51976"/>
          </a:avLst>
        </a:prstGeom>
        <a:noFill/>
        <a:ln w="22225" cmpd="sng">
          <a:solidFill>
            <a:srgbClr val="008000"/>
          </a:solidFill>
          <a:headEnd type="stealth"/>
          <a:tailEnd type="none"/>
        </a:ln>
      </xdr:spPr>
      <xdr:txBody>
        <a:bodyPr vertOverflow="clip" wrap="square">
          <a:spAutoFit/>
        </a:bodyPr>
        <a:p>
          <a:pPr algn="l">
            <a:defRPr/>
          </a:pPr>
          <a:r>
            <a:rPr lang="en-US" cap="none" sz="1000" b="1" i="0" u="none" baseline="0">
              <a:solidFill>
                <a:srgbClr val="008000"/>
              </a:solidFill>
              <a:latin typeface="ＭＳ Ｐゴシック"/>
              <a:ea typeface="ＭＳ Ｐゴシック"/>
              <a:cs typeface="ＭＳ Ｐゴシック"/>
            </a:rPr>
            <a:t>役員を現場担当としている場合</a:t>
          </a:r>
          <a:r>
            <a:rPr lang="en-US" cap="none" sz="1000" b="1" i="0" u="none" baseline="0">
              <a:solidFill>
                <a:srgbClr val="008000"/>
              </a:solidFill>
            </a:rPr>
            <a:t> </a:t>
          </a:r>
          <a:r>
            <a:rPr lang="en-US" cap="none" sz="1000" b="1" i="0" u="none" baseline="0">
              <a:solidFill>
                <a:srgbClr val="008000"/>
              </a:solidFill>
              <a:latin typeface="ＭＳ Ｐゴシック"/>
              <a:ea typeface="ＭＳ Ｐゴシック"/>
              <a:cs typeface="ＭＳ Ｐゴシック"/>
            </a:rPr>
            <a:t>等　　　　</a:t>
          </a:r>
          <a:r>
            <a:rPr lang="en-US" cap="none" sz="1000" b="1" i="0" u="none" baseline="0">
              <a:solidFill>
                <a:srgbClr val="008000"/>
              </a:solidFill>
              <a:latin typeface="ＭＳ Ｐゴシック"/>
              <a:ea typeface="ＭＳ Ｐゴシック"/>
              <a:cs typeface="ＭＳ Ｐゴシック"/>
            </a:rPr>
            <a:t>適法・違法の判断は、要領書</a:t>
          </a:r>
          <a:r>
            <a:rPr lang="en-US" cap="none" sz="1000" b="1" i="0" u="none" baseline="0">
              <a:solidFill>
                <a:srgbClr val="008000"/>
              </a:solidFill>
            </a:rPr>
            <a:t>p4</a:t>
          </a:r>
          <a:r>
            <a:rPr lang="en-US" cap="none" sz="1000" b="1" i="0" u="none" baseline="0">
              <a:solidFill>
                <a:srgbClr val="008000"/>
              </a:solidFill>
              <a:latin typeface="ＭＳ Ｐゴシック"/>
              <a:ea typeface="ＭＳ Ｐゴシック"/>
              <a:cs typeface="ＭＳ Ｐゴシック"/>
            </a:rPr>
            <a:t>､</a:t>
          </a:r>
          <a:r>
            <a:rPr lang="en-US" cap="none" sz="1000" b="1" i="0" u="none" baseline="0">
              <a:solidFill>
                <a:srgbClr val="008000"/>
              </a:solidFill>
            </a:rPr>
            <a:t>5</a:t>
          </a:r>
          <a:r>
            <a:rPr lang="en-US" cap="none" sz="1000" b="1" i="0" u="none" baseline="0">
              <a:solidFill>
                <a:srgbClr val="008000"/>
              </a:solidFill>
              <a:latin typeface="ＭＳ Ｐゴシック"/>
              <a:ea typeface="ＭＳ Ｐゴシック"/>
              <a:cs typeface="ＭＳ Ｐゴシック"/>
            </a:rPr>
            <a:t>を参照</a:t>
          </a:r>
          <a:r>
            <a:rPr lang="en-US" cap="none" sz="1000" b="1" i="0" u="none" baseline="0">
              <a:solidFill>
                <a:srgbClr val="008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180975</xdr:rowOff>
    </xdr:from>
    <xdr:to>
      <xdr:col>7</xdr:col>
      <xdr:colOff>1295400</xdr:colOff>
      <xdr:row>9</xdr:row>
      <xdr:rowOff>180975</xdr:rowOff>
    </xdr:to>
    <xdr:sp>
      <xdr:nvSpPr>
        <xdr:cNvPr id="1" name="直線コネクタ 1"/>
        <xdr:cNvSpPr>
          <a:spLocks/>
        </xdr:cNvSpPr>
      </xdr:nvSpPr>
      <xdr:spPr>
        <a:xfrm>
          <a:off x="114300" y="2619375"/>
          <a:ext cx="8905875" cy="0"/>
        </a:xfrm>
        <a:prstGeom prst="line">
          <a:avLst/>
        </a:prstGeom>
        <a:noFill/>
        <a:ln w="19050" cmpd="sng">
          <a:solidFill>
            <a:srgbClr val="4A7EBB"/>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15</xdr:row>
      <xdr:rowOff>171450</xdr:rowOff>
    </xdr:from>
    <xdr:to>
      <xdr:col>7</xdr:col>
      <xdr:colOff>1295400</xdr:colOff>
      <xdr:row>15</xdr:row>
      <xdr:rowOff>171450</xdr:rowOff>
    </xdr:to>
    <xdr:sp>
      <xdr:nvSpPr>
        <xdr:cNvPr id="2" name="直線コネクタ 2"/>
        <xdr:cNvSpPr>
          <a:spLocks/>
        </xdr:cNvSpPr>
      </xdr:nvSpPr>
      <xdr:spPr>
        <a:xfrm>
          <a:off x="114300" y="4552950"/>
          <a:ext cx="8905875" cy="0"/>
        </a:xfrm>
        <a:prstGeom prst="line">
          <a:avLst/>
        </a:prstGeom>
        <a:noFill/>
        <a:ln w="19050" cmpd="sng">
          <a:solidFill>
            <a:srgbClr val="4A7EBB"/>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hlw.go.jp/stf/seisakunitsuite/bunya/0000108634.html" TargetMode="External" /><Relationship Id="rId2" Type="http://schemas.openxmlformats.org/officeDocument/2006/relationships/hyperlink" Target="https://www.kyoukaikenpo.or.jp/g3/cat330/sb3130/h28/280203" TargetMode="External" /><Relationship Id="rId3" Type="http://schemas.openxmlformats.org/officeDocument/2006/relationships/hyperlink" Target="https://www.nenkin.go.jp/service/seidozenpan/yakuwari/20150518.html#cmskousei" TargetMode="External" /><Relationship Id="rId4" Type="http://schemas.openxmlformats.org/officeDocument/2006/relationships/hyperlink" Target="http://www.mlit.go.jp/common/001090440.pdf" TargetMode="External" /><Relationship Id="rId5" Type="http://schemas.openxmlformats.org/officeDocument/2006/relationships/drawing" Target="../drawings/drawing2.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zoomScalePageLayoutView="0" workbookViewId="0" topLeftCell="A1">
      <selection activeCell="B6" sqref="B6:G6"/>
    </sheetView>
  </sheetViews>
  <sheetFormatPr defaultColWidth="9.00390625" defaultRowHeight="27" customHeight="1"/>
  <cols>
    <col min="1" max="1" width="3.75390625" style="260" customWidth="1"/>
    <col min="2" max="4" width="20.00390625" style="260" customWidth="1"/>
    <col min="5" max="7" width="8.75390625" style="260" customWidth="1"/>
    <col min="8" max="8" width="4.75390625" style="260" customWidth="1"/>
    <col min="9" max="9" width="1.25" style="260" customWidth="1"/>
    <col min="10" max="16384" width="9.00390625" style="260" customWidth="1"/>
  </cols>
  <sheetData>
    <row r="1" spans="1:7" ht="27" customHeight="1">
      <c r="A1" s="568" t="s">
        <v>119</v>
      </c>
      <c r="B1" s="568"/>
      <c r="C1" s="263"/>
      <c r="D1" s="263"/>
      <c r="E1" s="263"/>
      <c r="F1" s="263"/>
      <c r="G1" s="263"/>
    </row>
    <row r="2" spans="5:8" ht="27" customHeight="1">
      <c r="E2" s="558" t="s">
        <v>118</v>
      </c>
      <c r="F2" s="558"/>
      <c r="G2" s="558"/>
      <c r="H2" s="558"/>
    </row>
    <row r="3" spans="5:8" ht="27" customHeight="1">
      <c r="E3" s="558"/>
      <c r="F3" s="558"/>
      <c r="G3" s="558"/>
      <c r="H3" s="558"/>
    </row>
    <row r="4" spans="5:8" ht="27" customHeight="1">
      <c r="E4" s="558"/>
      <c r="F4" s="558"/>
      <c r="G4" s="558"/>
      <c r="H4" s="558"/>
    </row>
    <row r="5" spans="5:8" ht="27" customHeight="1">
      <c r="E5" s="262"/>
      <c r="F5" s="262"/>
      <c r="G5" s="262"/>
      <c r="H5" s="262"/>
    </row>
    <row r="6" spans="2:7" ht="27.75" customHeight="1">
      <c r="B6" s="559" t="s">
        <v>117</v>
      </c>
      <c r="C6" s="559"/>
      <c r="D6" s="559"/>
      <c r="E6" s="559"/>
      <c r="F6" s="559"/>
      <c r="G6" s="559"/>
    </row>
    <row r="7" spans="2:7" ht="27" customHeight="1">
      <c r="B7" s="560" t="s">
        <v>116</v>
      </c>
      <c r="C7" s="560"/>
      <c r="D7" s="560"/>
      <c r="E7" s="560"/>
      <c r="F7" s="560"/>
      <c r="G7" s="560"/>
    </row>
    <row r="8" spans="2:7" ht="27" customHeight="1">
      <c r="B8" s="560"/>
      <c r="C8" s="560"/>
      <c r="D8" s="560"/>
      <c r="E8" s="560"/>
      <c r="F8" s="560"/>
      <c r="G8" s="560"/>
    </row>
    <row r="9" spans="2:7" ht="27" customHeight="1">
      <c r="B9" s="560"/>
      <c r="C9" s="560"/>
      <c r="D9" s="560"/>
      <c r="E9" s="560"/>
      <c r="F9" s="560"/>
      <c r="G9" s="560"/>
    </row>
    <row r="10" spans="2:7" ht="27" customHeight="1">
      <c r="B10" s="560"/>
      <c r="C10" s="560"/>
      <c r="D10" s="560"/>
      <c r="E10" s="560"/>
      <c r="F10" s="560"/>
      <c r="G10" s="560"/>
    </row>
    <row r="11" spans="2:7" ht="27" customHeight="1">
      <c r="B11" s="560"/>
      <c r="C11" s="560"/>
      <c r="D11" s="560"/>
      <c r="E11" s="560"/>
      <c r="F11" s="560"/>
      <c r="G11" s="560"/>
    </row>
    <row r="12" spans="2:7" ht="27" customHeight="1">
      <c r="B12" s="560"/>
      <c r="C12" s="560"/>
      <c r="D12" s="560"/>
      <c r="E12" s="560"/>
      <c r="F12" s="560"/>
      <c r="G12" s="560"/>
    </row>
    <row r="13" spans="2:7" ht="27" customHeight="1">
      <c r="B13" s="560"/>
      <c r="C13" s="560"/>
      <c r="D13" s="560"/>
      <c r="E13" s="560"/>
      <c r="F13" s="560"/>
      <c r="G13" s="560"/>
    </row>
    <row r="14" spans="2:7" ht="27" customHeight="1">
      <c r="B14" s="560"/>
      <c r="C14" s="560"/>
      <c r="D14" s="560"/>
      <c r="E14" s="560"/>
      <c r="F14" s="560"/>
      <c r="G14" s="560"/>
    </row>
    <row r="15" spans="2:7" ht="27" customHeight="1">
      <c r="B15" s="560"/>
      <c r="C15" s="560"/>
      <c r="D15" s="560"/>
      <c r="E15" s="560"/>
      <c r="F15" s="560"/>
      <c r="G15" s="560"/>
    </row>
    <row r="16" spans="2:7" ht="27" customHeight="1">
      <c r="B16" s="560"/>
      <c r="C16" s="560"/>
      <c r="D16" s="560"/>
      <c r="E16" s="560"/>
      <c r="F16" s="560"/>
      <c r="G16" s="560"/>
    </row>
    <row r="17" spans="2:7" ht="27" customHeight="1">
      <c r="B17" s="560"/>
      <c r="C17" s="560"/>
      <c r="D17" s="560"/>
      <c r="E17" s="560"/>
      <c r="F17" s="560"/>
      <c r="G17" s="560"/>
    </row>
    <row r="18" spans="2:7" ht="27" customHeight="1">
      <c r="B18" s="560"/>
      <c r="C18" s="560"/>
      <c r="D18" s="560"/>
      <c r="E18" s="560"/>
      <c r="F18" s="560"/>
      <c r="G18" s="560"/>
    </row>
    <row r="19" spans="2:7" ht="27" customHeight="1">
      <c r="B19" s="560"/>
      <c r="C19" s="560"/>
      <c r="D19" s="560"/>
      <c r="E19" s="560"/>
      <c r="F19" s="560"/>
      <c r="G19" s="560"/>
    </row>
    <row r="20" spans="2:7" ht="27" customHeight="1">
      <c r="B20" s="560"/>
      <c r="C20" s="560"/>
      <c r="D20" s="560"/>
      <c r="E20" s="560"/>
      <c r="F20" s="560"/>
      <c r="G20" s="560"/>
    </row>
    <row r="21" spans="2:7" ht="27" customHeight="1">
      <c r="B21" s="560"/>
      <c r="C21" s="560"/>
      <c r="D21" s="560"/>
      <c r="E21" s="560"/>
      <c r="F21" s="560"/>
      <c r="G21" s="560"/>
    </row>
    <row r="22" spans="2:7" ht="27" customHeight="1">
      <c r="B22" s="560"/>
      <c r="C22" s="560"/>
      <c r="D22" s="560"/>
      <c r="E22" s="560"/>
      <c r="F22" s="560"/>
      <c r="G22" s="560"/>
    </row>
    <row r="23" spans="2:7" ht="27" customHeight="1">
      <c r="B23" s="560"/>
      <c r="C23" s="560"/>
      <c r="D23" s="560"/>
      <c r="E23" s="560"/>
      <c r="F23" s="560"/>
      <c r="G23" s="560"/>
    </row>
    <row r="24" spans="2:7" ht="27" customHeight="1">
      <c r="B24" s="560"/>
      <c r="C24" s="560"/>
      <c r="D24" s="560"/>
      <c r="E24" s="560"/>
      <c r="F24" s="560"/>
      <c r="G24" s="560"/>
    </row>
    <row r="25" spans="2:7" ht="27" customHeight="1">
      <c r="B25" s="561"/>
      <c r="C25" s="561"/>
      <c r="D25" s="561"/>
      <c r="E25" s="561"/>
      <c r="F25" s="561"/>
      <c r="G25" s="561"/>
    </row>
    <row r="26" spans="2:7" ht="27" customHeight="1">
      <c r="B26" s="571" t="s">
        <v>115</v>
      </c>
      <c r="C26" s="571"/>
      <c r="D26" s="571"/>
      <c r="E26" s="571"/>
      <c r="F26" s="571"/>
      <c r="G26" s="571"/>
    </row>
    <row r="27" spans="2:7" ht="27" customHeight="1">
      <c r="B27" s="571"/>
      <c r="C27" s="571"/>
      <c r="D27" s="571"/>
      <c r="E27" s="571"/>
      <c r="F27" s="571"/>
      <c r="G27" s="571"/>
    </row>
    <row r="28" spans="2:7" ht="27" customHeight="1">
      <c r="B28" s="571"/>
      <c r="C28" s="571"/>
      <c r="D28" s="571"/>
      <c r="E28" s="571"/>
      <c r="F28" s="571"/>
      <c r="G28" s="571"/>
    </row>
    <row r="29" spans="2:7" ht="27" customHeight="1">
      <c r="B29" s="571"/>
      <c r="C29" s="571"/>
      <c r="D29" s="571"/>
      <c r="E29" s="571"/>
      <c r="F29" s="571"/>
      <c r="G29" s="571"/>
    </row>
    <row r="30" spans="2:7" ht="27" customHeight="1">
      <c r="B30" s="571"/>
      <c r="C30" s="571"/>
      <c r="D30" s="571"/>
      <c r="E30" s="571"/>
      <c r="F30" s="571"/>
      <c r="G30" s="571"/>
    </row>
    <row r="31" spans="2:7" ht="27" customHeight="1">
      <c r="B31" s="571"/>
      <c r="C31" s="571"/>
      <c r="D31" s="571"/>
      <c r="E31" s="571"/>
      <c r="F31" s="571"/>
      <c r="G31" s="571"/>
    </row>
    <row r="32" spans="2:7" ht="27" customHeight="1">
      <c r="B32" s="571"/>
      <c r="C32" s="571"/>
      <c r="D32" s="571"/>
      <c r="E32" s="571"/>
      <c r="F32" s="571"/>
      <c r="G32" s="571"/>
    </row>
    <row r="34" spans="2:3" ht="27" customHeight="1">
      <c r="B34" s="261" t="s">
        <v>114</v>
      </c>
      <c r="C34" s="261"/>
    </row>
    <row r="35" spans="2:3" ht="27" customHeight="1">
      <c r="B35" s="569" t="s">
        <v>113</v>
      </c>
      <c r="C35" s="570"/>
    </row>
    <row r="36" spans="2:3" ht="27" customHeight="1">
      <c r="B36" s="564" t="s">
        <v>112</v>
      </c>
      <c r="C36" s="565"/>
    </row>
    <row r="37" spans="2:3" ht="27" customHeight="1">
      <c r="B37" s="564" t="s">
        <v>111</v>
      </c>
      <c r="C37" s="565"/>
    </row>
    <row r="38" spans="2:3" ht="27" customHeight="1">
      <c r="B38" s="562" t="s">
        <v>110</v>
      </c>
      <c r="C38" s="563"/>
    </row>
    <row r="39" spans="2:3" ht="27" customHeight="1">
      <c r="B39" s="566" t="s">
        <v>109</v>
      </c>
      <c r="C39" s="567"/>
    </row>
    <row r="40" spans="2:3" ht="27" customHeight="1">
      <c r="B40" s="562" t="s">
        <v>108</v>
      </c>
      <c r="C40" s="563"/>
    </row>
    <row r="41" spans="2:3" ht="27" customHeight="1">
      <c r="B41" s="564" t="s">
        <v>107</v>
      </c>
      <c r="C41" s="565"/>
    </row>
    <row r="42" spans="2:3" ht="27" customHeight="1">
      <c r="B42" s="566" t="s">
        <v>106</v>
      </c>
      <c r="C42" s="567"/>
    </row>
  </sheetData>
  <sheetProtection password="FA36" sheet="1" objects="1" scenarios="1" selectLockedCells="1" selectUnlockedCells="1"/>
  <mergeCells count="13">
    <mergeCell ref="A1:B1"/>
    <mergeCell ref="B35:C35"/>
    <mergeCell ref="B36:C36"/>
    <mergeCell ref="B37:C37"/>
    <mergeCell ref="B38:C38"/>
    <mergeCell ref="B39:C39"/>
    <mergeCell ref="B26:G32"/>
    <mergeCell ref="E2:H4"/>
    <mergeCell ref="B6:G6"/>
    <mergeCell ref="B7:G25"/>
    <mergeCell ref="B40:C40"/>
    <mergeCell ref="B41:C41"/>
    <mergeCell ref="B42:C42"/>
  </mergeCells>
  <printOptions horizontalCentered="1" verticalCentered="1"/>
  <pageMargins left="0.5905511811023623" right="0.3937007874015748" top="0.5905511811023623" bottom="0.3937007874015748"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3">
    <tabColor theme="0"/>
  </sheetPr>
  <dimension ref="A1:AE84"/>
  <sheetViews>
    <sheetView showGridLines="0" tabSelected="1" view="pageBreakPreview" zoomScale="95" zoomScaleNormal="98" zoomScaleSheetLayoutView="95" zoomScalePageLayoutView="0" workbookViewId="0" topLeftCell="A1">
      <selection activeCell="M77" sqref="M77"/>
    </sheetView>
  </sheetViews>
  <sheetFormatPr defaultColWidth="9.00390625" defaultRowHeight="13.5"/>
  <cols>
    <col min="1" max="24" width="4.50390625" style="155" customWidth="1"/>
    <col min="25" max="25" width="2.125" style="155" customWidth="1"/>
    <col min="26" max="32" width="4.50390625" style="155" customWidth="1"/>
    <col min="33" max="16384" width="9.00390625" style="155" customWidth="1"/>
  </cols>
  <sheetData>
    <row r="1" spans="1:31" ht="6.75" customHeight="1">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572"/>
      <c r="AA1" s="572"/>
      <c r="AB1" s="572"/>
      <c r="AC1" s="572"/>
      <c r="AD1" s="572"/>
      <c r="AE1" s="572"/>
    </row>
    <row r="2" spans="1:31" ht="6.7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572"/>
      <c r="AA2" s="572"/>
      <c r="AB2" s="572"/>
      <c r="AC2" s="572"/>
      <c r="AD2" s="572"/>
      <c r="AE2" s="572"/>
    </row>
    <row r="3" spans="1:31" ht="6.75" customHeight="1">
      <c r="A3" s="158"/>
      <c r="B3" s="158"/>
      <c r="C3" s="158"/>
      <c r="D3" s="158"/>
      <c r="E3" s="158"/>
      <c r="F3" s="158"/>
      <c r="G3" s="158"/>
      <c r="H3" s="158"/>
      <c r="I3" s="158"/>
      <c r="J3" s="158"/>
      <c r="K3" s="158"/>
      <c r="L3" s="158"/>
      <c r="M3" s="158"/>
      <c r="N3" s="158"/>
      <c r="O3" s="158"/>
      <c r="P3" s="158"/>
      <c r="Q3" s="158"/>
      <c r="R3" s="158"/>
      <c r="S3" s="159"/>
      <c r="T3" s="158"/>
      <c r="U3" s="158"/>
      <c r="V3" s="158"/>
      <c r="W3" s="158"/>
      <c r="X3" s="158"/>
      <c r="Y3" s="158"/>
      <c r="Z3" s="572"/>
      <c r="AA3" s="572"/>
      <c r="AB3" s="572"/>
      <c r="AC3" s="572"/>
      <c r="AD3" s="572"/>
      <c r="AE3" s="572"/>
    </row>
    <row r="4" spans="1:31" ht="6.75" customHeight="1">
      <c r="A4" s="158"/>
      <c r="B4" s="160"/>
      <c r="C4" s="160"/>
      <c r="D4" s="160"/>
      <c r="E4" s="160"/>
      <c r="F4" s="160"/>
      <c r="G4" s="160"/>
      <c r="H4" s="160"/>
      <c r="I4" s="160"/>
      <c r="J4" s="160"/>
      <c r="K4" s="160"/>
      <c r="L4" s="573" t="s">
        <v>29</v>
      </c>
      <c r="M4" s="573"/>
      <c r="N4" s="573"/>
      <c r="O4" s="573"/>
      <c r="P4" s="573"/>
      <c r="Q4" s="573"/>
      <c r="R4" s="573"/>
      <c r="S4" s="573"/>
      <c r="T4" s="160"/>
      <c r="U4" s="160"/>
      <c r="V4" s="160"/>
      <c r="W4" s="160"/>
      <c r="X4" s="160"/>
      <c r="Y4" s="160"/>
      <c r="Z4" s="572"/>
      <c r="AA4" s="572"/>
      <c r="AB4" s="572"/>
      <c r="AC4" s="572"/>
      <c r="AD4" s="572"/>
      <c r="AE4" s="572"/>
    </row>
    <row r="5" spans="1:31" ht="6.75" customHeight="1">
      <c r="A5" s="158"/>
      <c r="B5" s="158"/>
      <c r="C5" s="158"/>
      <c r="D5" s="158"/>
      <c r="E5" s="158"/>
      <c r="F5" s="158"/>
      <c r="G5" s="158"/>
      <c r="H5" s="158"/>
      <c r="I5" s="158"/>
      <c r="J5" s="158"/>
      <c r="K5" s="158"/>
      <c r="L5" s="573"/>
      <c r="M5" s="573"/>
      <c r="N5" s="573"/>
      <c r="O5" s="573"/>
      <c r="P5" s="573"/>
      <c r="Q5" s="573"/>
      <c r="R5" s="573"/>
      <c r="S5" s="573"/>
      <c r="T5" s="158"/>
      <c r="U5" s="158"/>
      <c r="V5" s="158"/>
      <c r="W5" s="158"/>
      <c r="X5" s="158"/>
      <c r="Y5" s="158"/>
      <c r="Z5" s="572"/>
      <c r="AA5" s="572"/>
      <c r="AB5" s="572"/>
      <c r="AC5" s="572"/>
      <c r="AD5" s="572"/>
      <c r="AE5" s="572"/>
    </row>
    <row r="6" spans="1:31" ht="6.75" customHeight="1">
      <c r="A6" s="158"/>
      <c r="B6" s="158"/>
      <c r="C6" s="158"/>
      <c r="D6" s="158"/>
      <c r="E6" s="158"/>
      <c r="F6" s="158"/>
      <c r="G6" s="158"/>
      <c r="H6" s="158"/>
      <c r="I6" s="158"/>
      <c r="J6" s="158"/>
      <c r="K6" s="158"/>
      <c r="L6" s="573"/>
      <c r="M6" s="573"/>
      <c r="N6" s="573"/>
      <c r="O6" s="573"/>
      <c r="P6" s="573"/>
      <c r="Q6" s="573"/>
      <c r="R6" s="573"/>
      <c r="S6" s="573"/>
      <c r="T6" s="158"/>
      <c r="U6" s="158"/>
      <c r="V6" s="158"/>
      <c r="W6" s="158"/>
      <c r="X6" s="158"/>
      <c r="Y6" s="158"/>
      <c r="Z6" s="158"/>
      <c r="AA6" s="158"/>
      <c r="AB6" s="158"/>
      <c r="AC6" s="158"/>
      <c r="AD6" s="158"/>
      <c r="AE6" s="158"/>
    </row>
    <row r="7" spans="1:31" ht="6.75" customHeight="1" thickBot="1">
      <c r="A7" s="158"/>
      <c r="B7" s="158"/>
      <c r="C7" s="158"/>
      <c r="D7" s="158"/>
      <c r="E7" s="158"/>
      <c r="F7" s="158"/>
      <c r="G7" s="158"/>
      <c r="H7" s="158"/>
      <c r="I7" s="158"/>
      <c r="J7" s="158"/>
      <c r="K7" s="158"/>
      <c r="L7" s="574"/>
      <c r="M7" s="574"/>
      <c r="N7" s="574"/>
      <c r="O7" s="574"/>
      <c r="P7" s="574"/>
      <c r="Q7" s="574"/>
      <c r="R7" s="574"/>
      <c r="S7" s="574"/>
      <c r="T7" s="158"/>
      <c r="U7" s="158"/>
      <c r="V7" s="158"/>
      <c r="W7" s="158"/>
      <c r="X7" s="158"/>
      <c r="Y7" s="158"/>
      <c r="Z7" s="158"/>
      <c r="AA7" s="158"/>
      <c r="AB7" s="158"/>
      <c r="AC7" s="158"/>
      <c r="AD7" s="158"/>
      <c r="AE7" s="158"/>
    </row>
    <row r="8" spans="1:31" ht="6.75" customHeight="1">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row>
    <row r="9" spans="1:31" ht="6.75" customHeight="1">
      <c r="A9" s="158"/>
      <c r="B9" s="158"/>
      <c r="C9" s="158"/>
      <c r="D9" s="158"/>
      <c r="E9" s="158"/>
      <c r="F9" s="158"/>
      <c r="G9" s="158"/>
      <c r="H9" s="158"/>
      <c r="I9" s="158"/>
      <c r="J9" s="158"/>
      <c r="K9" s="158"/>
      <c r="L9" s="158"/>
      <c r="M9" s="158"/>
      <c r="N9" s="158"/>
      <c r="O9" s="158"/>
      <c r="P9" s="158"/>
      <c r="Q9" s="158"/>
      <c r="R9" s="158"/>
      <c r="S9" s="158"/>
      <c r="T9" s="158"/>
      <c r="U9" s="161"/>
      <c r="V9" s="161"/>
      <c r="W9" s="161"/>
      <c r="X9" s="161"/>
      <c r="Y9" s="161"/>
      <c r="Z9" s="158"/>
      <c r="AA9" s="158"/>
      <c r="AB9" s="162"/>
      <c r="AC9" s="162"/>
      <c r="AD9" s="162"/>
      <c r="AE9" s="162"/>
    </row>
    <row r="10" spans="1:31" ht="6.75" customHeigh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62"/>
      <c r="AC10" s="162"/>
      <c r="AD10" s="162"/>
      <c r="AE10" s="162"/>
    </row>
    <row r="11" spans="1:31" ht="6.75" customHeight="1">
      <c r="A11" s="158"/>
      <c r="B11" s="158"/>
      <c r="C11" s="158"/>
      <c r="D11" s="158"/>
      <c r="E11" s="158"/>
      <c r="F11" s="158"/>
      <c r="G11" s="158"/>
      <c r="H11" s="158"/>
      <c r="I11" s="158"/>
      <c r="J11" s="158"/>
      <c r="K11" s="158"/>
      <c r="L11" s="158"/>
      <c r="M11" s="162"/>
      <c r="N11" s="162"/>
      <c r="O11" s="162"/>
      <c r="P11" s="162"/>
      <c r="Q11" s="162"/>
      <c r="R11" s="162"/>
      <c r="S11" s="162"/>
      <c r="T11" s="158"/>
      <c r="U11" s="158"/>
      <c r="V11" s="158"/>
      <c r="W11" s="158"/>
      <c r="X11" s="158"/>
      <c r="Y11" s="158"/>
      <c r="Z11" s="162"/>
      <c r="AA11" s="162"/>
      <c r="AB11" s="162"/>
      <c r="AC11" s="162"/>
      <c r="AD11" s="162"/>
      <c r="AE11" s="162"/>
    </row>
    <row r="12" spans="1:31" ht="6.75" customHeight="1">
      <c r="A12" s="158"/>
      <c r="B12" s="158"/>
      <c r="C12" s="158"/>
      <c r="D12" s="158"/>
      <c r="E12" s="158"/>
      <c r="F12" s="158"/>
      <c r="G12" s="158"/>
      <c r="H12" s="158"/>
      <c r="I12" s="158"/>
      <c r="J12" s="158"/>
      <c r="K12" s="158"/>
      <c r="L12" s="158"/>
      <c r="M12" s="162"/>
      <c r="N12" s="162"/>
      <c r="O12" s="162"/>
      <c r="P12" s="162"/>
      <c r="Q12" s="162"/>
      <c r="R12" s="162"/>
      <c r="S12" s="162"/>
      <c r="T12" s="158"/>
      <c r="U12" s="158"/>
      <c r="V12" s="158"/>
      <c r="W12" s="158"/>
      <c r="X12" s="158"/>
      <c r="Y12" s="158"/>
      <c r="Z12" s="162"/>
      <c r="AA12" s="575" t="s">
        <v>28</v>
      </c>
      <c r="AB12" s="577"/>
      <c r="AC12" s="577"/>
      <c r="AD12" s="577"/>
      <c r="AE12" s="577"/>
    </row>
    <row r="13" spans="1:31" ht="6.75" customHeight="1" thickBot="1">
      <c r="A13" s="158"/>
      <c r="B13" s="158"/>
      <c r="C13" s="158"/>
      <c r="D13" s="158"/>
      <c r="E13" s="158"/>
      <c r="F13" s="158"/>
      <c r="G13" s="158"/>
      <c r="H13" s="158"/>
      <c r="I13" s="158"/>
      <c r="J13" s="158"/>
      <c r="K13" s="158"/>
      <c r="L13" s="158"/>
      <c r="M13" s="162"/>
      <c r="N13" s="162"/>
      <c r="O13" s="162"/>
      <c r="P13" s="162"/>
      <c r="Q13" s="162"/>
      <c r="R13" s="162"/>
      <c r="S13" s="162"/>
      <c r="T13" s="158"/>
      <c r="U13" s="158"/>
      <c r="V13" s="158"/>
      <c r="W13" s="158"/>
      <c r="X13" s="158"/>
      <c r="Y13" s="158"/>
      <c r="Z13" s="162"/>
      <c r="AA13" s="576"/>
      <c r="AB13" s="578"/>
      <c r="AC13" s="578"/>
      <c r="AD13" s="578"/>
      <c r="AE13" s="578"/>
    </row>
    <row r="14" spans="1:31" ht="6.75" customHeight="1">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row>
    <row r="15" spans="1:31" ht="6.75" customHeight="1">
      <c r="A15" s="579" t="s">
        <v>27</v>
      </c>
      <c r="B15" s="579"/>
      <c r="C15" s="579"/>
      <c r="D15" s="579"/>
      <c r="E15" s="579"/>
      <c r="F15" s="579"/>
      <c r="G15" s="579"/>
      <c r="H15" s="579"/>
      <c r="I15" s="579"/>
      <c r="J15" s="579"/>
      <c r="K15" s="579"/>
      <c r="L15" s="158"/>
      <c r="M15" s="158"/>
      <c r="N15" s="158"/>
      <c r="O15" s="158"/>
      <c r="P15" s="158"/>
      <c r="Q15" s="158"/>
      <c r="R15" s="158"/>
      <c r="S15" s="158"/>
      <c r="T15" s="158"/>
      <c r="U15" s="161"/>
      <c r="V15" s="161"/>
      <c r="W15" s="161"/>
      <c r="X15" s="161"/>
      <c r="Y15" s="161"/>
      <c r="Z15" s="158"/>
      <c r="AA15" s="581"/>
      <c r="AB15" s="582"/>
      <c r="AC15" s="582"/>
      <c r="AD15" s="582"/>
      <c r="AE15" s="582"/>
    </row>
    <row r="16" spans="1:31" ht="6.75" customHeight="1">
      <c r="A16" s="579"/>
      <c r="B16" s="579"/>
      <c r="C16" s="579"/>
      <c r="D16" s="579"/>
      <c r="E16" s="579"/>
      <c r="F16" s="579"/>
      <c r="G16" s="579"/>
      <c r="H16" s="579"/>
      <c r="I16" s="579"/>
      <c r="J16" s="579"/>
      <c r="K16" s="579"/>
      <c r="L16" s="158"/>
      <c r="M16" s="158"/>
      <c r="N16" s="158"/>
      <c r="O16" s="158"/>
      <c r="P16" s="158"/>
      <c r="Q16" s="158"/>
      <c r="R16" s="158"/>
      <c r="S16" s="158"/>
      <c r="T16" s="158"/>
      <c r="U16" s="161"/>
      <c r="V16" s="161"/>
      <c r="W16" s="161"/>
      <c r="X16" s="161"/>
      <c r="Y16" s="161"/>
      <c r="Z16" s="158"/>
      <c r="AA16" s="582"/>
      <c r="AB16" s="582"/>
      <c r="AC16" s="582"/>
      <c r="AD16" s="582"/>
      <c r="AE16" s="582"/>
    </row>
    <row r="17" spans="1:31" ht="6.75" customHeight="1" thickBot="1">
      <c r="A17" s="580"/>
      <c r="B17" s="580"/>
      <c r="C17" s="580"/>
      <c r="D17" s="580"/>
      <c r="E17" s="580"/>
      <c r="F17" s="580"/>
      <c r="G17" s="580"/>
      <c r="H17" s="580"/>
      <c r="I17" s="580"/>
      <c r="J17" s="580"/>
      <c r="K17" s="580"/>
      <c r="L17" s="158"/>
      <c r="M17" s="158"/>
      <c r="N17" s="158"/>
      <c r="O17" s="158"/>
      <c r="P17" s="158"/>
      <c r="Q17" s="158"/>
      <c r="R17" s="158"/>
      <c r="S17" s="158"/>
      <c r="T17" s="158"/>
      <c r="U17" s="161"/>
      <c r="V17" s="161"/>
      <c r="W17" s="161"/>
      <c r="X17" s="161"/>
      <c r="Y17" s="161"/>
      <c r="Z17" s="158"/>
      <c r="AA17" s="583"/>
      <c r="AB17" s="583"/>
      <c r="AC17" s="583"/>
      <c r="AD17" s="583"/>
      <c r="AE17" s="583"/>
    </row>
    <row r="18" spans="1:31" ht="6.75" customHeight="1">
      <c r="A18" s="158"/>
      <c r="B18" s="158"/>
      <c r="C18" s="158"/>
      <c r="D18" s="158"/>
      <c r="E18" s="158"/>
      <c r="F18" s="158"/>
      <c r="G18" s="158"/>
      <c r="H18" s="158"/>
      <c r="I18" s="158"/>
      <c r="J18" s="158"/>
      <c r="K18" s="158"/>
      <c r="L18" s="158"/>
      <c r="M18" s="158"/>
      <c r="N18" s="158"/>
      <c r="O18" s="158"/>
      <c r="P18" s="158"/>
      <c r="Q18" s="158"/>
      <c r="R18" s="158"/>
      <c r="S18" s="158"/>
      <c r="T18" s="158"/>
      <c r="U18" s="161"/>
      <c r="V18" s="161"/>
      <c r="W18" s="161"/>
      <c r="X18" s="161"/>
      <c r="Y18" s="161"/>
      <c r="Z18" s="158"/>
      <c r="AA18" s="158"/>
      <c r="AB18" s="158"/>
      <c r="AC18" s="158"/>
      <c r="AD18" s="158"/>
      <c r="AE18" s="158"/>
    </row>
    <row r="19" spans="1:31" ht="6.75" customHeight="1">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row>
    <row r="20" spans="1:31" ht="6.75" customHeight="1">
      <c r="A20" s="584" t="s">
        <v>26</v>
      </c>
      <c r="B20" s="585"/>
      <c r="C20" s="585"/>
      <c r="D20" s="590"/>
      <c r="E20" s="591"/>
      <c r="F20" s="591"/>
      <c r="G20" s="591"/>
      <c r="H20" s="591"/>
      <c r="I20" s="591"/>
      <c r="J20" s="591"/>
      <c r="K20" s="591"/>
      <c r="L20" s="592"/>
      <c r="M20" s="163"/>
      <c r="N20" s="163"/>
      <c r="O20" s="163"/>
      <c r="P20" s="163"/>
      <c r="Q20" s="163"/>
      <c r="R20" s="163"/>
      <c r="S20" s="163"/>
      <c r="T20" s="163"/>
      <c r="U20" s="163"/>
      <c r="V20" s="163"/>
      <c r="W20" s="163"/>
      <c r="X20" s="163"/>
      <c r="Y20" s="599" t="s">
        <v>25</v>
      </c>
      <c r="Z20" s="600"/>
      <c r="AA20" s="600"/>
      <c r="AB20" s="600"/>
      <c r="AC20" s="600"/>
      <c r="AD20" s="600"/>
      <c r="AE20" s="601"/>
    </row>
    <row r="21" spans="1:31" ht="6.75" customHeight="1">
      <c r="A21" s="586"/>
      <c r="B21" s="587"/>
      <c r="C21" s="587"/>
      <c r="D21" s="593"/>
      <c r="E21" s="594"/>
      <c r="F21" s="594"/>
      <c r="G21" s="594"/>
      <c r="H21" s="594"/>
      <c r="I21" s="594"/>
      <c r="J21" s="594"/>
      <c r="K21" s="594"/>
      <c r="L21" s="595"/>
      <c r="M21" s="162"/>
      <c r="N21" s="162"/>
      <c r="O21" s="162"/>
      <c r="P21" s="162"/>
      <c r="Q21" s="162"/>
      <c r="R21" s="162"/>
      <c r="S21" s="162"/>
      <c r="T21" s="162"/>
      <c r="U21" s="162"/>
      <c r="V21" s="162"/>
      <c r="W21" s="162"/>
      <c r="X21" s="162"/>
      <c r="Y21" s="602"/>
      <c r="Z21" s="603"/>
      <c r="AA21" s="603"/>
      <c r="AB21" s="603"/>
      <c r="AC21" s="603"/>
      <c r="AD21" s="603"/>
      <c r="AE21" s="604"/>
    </row>
    <row r="22" spans="1:31" ht="6.75" customHeight="1">
      <c r="A22" s="588"/>
      <c r="B22" s="589"/>
      <c r="C22" s="589"/>
      <c r="D22" s="596"/>
      <c r="E22" s="597"/>
      <c r="F22" s="597"/>
      <c r="G22" s="597"/>
      <c r="H22" s="597"/>
      <c r="I22" s="597"/>
      <c r="J22" s="597"/>
      <c r="K22" s="597"/>
      <c r="L22" s="598"/>
      <c r="M22" s="162"/>
      <c r="N22" s="162"/>
      <c r="O22" s="162"/>
      <c r="P22" s="162"/>
      <c r="Q22" s="162"/>
      <c r="R22" s="162"/>
      <c r="S22" s="162"/>
      <c r="T22" s="162"/>
      <c r="U22" s="162"/>
      <c r="V22" s="162"/>
      <c r="W22" s="162"/>
      <c r="X22" s="162"/>
      <c r="Y22" s="602"/>
      <c r="Z22" s="603"/>
      <c r="AA22" s="603"/>
      <c r="AB22" s="603"/>
      <c r="AC22" s="603"/>
      <c r="AD22" s="603"/>
      <c r="AE22" s="604"/>
    </row>
    <row r="23" spans="1:31" ht="6.75" customHeight="1">
      <c r="A23" s="605" t="s">
        <v>93</v>
      </c>
      <c r="B23" s="606"/>
      <c r="C23" s="606"/>
      <c r="D23" s="164"/>
      <c r="E23" s="164"/>
      <c r="F23" s="164"/>
      <c r="G23" s="164"/>
      <c r="H23" s="164"/>
      <c r="I23" s="164"/>
      <c r="J23" s="164"/>
      <c r="K23" s="164"/>
      <c r="L23" s="165"/>
      <c r="M23" s="607" t="s">
        <v>35</v>
      </c>
      <c r="N23" s="607"/>
      <c r="O23" s="607"/>
      <c r="P23" s="607"/>
      <c r="Q23" s="162"/>
      <c r="R23" s="162"/>
      <c r="S23" s="162"/>
      <c r="T23" s="162"/>
      <c r="U23" s="162"/>
      <c r="V23" s="162"/>
      <c r="W23" s="162"/>
      <c r="X23" s="162"/>
      <c r="Y23" s="167"/>
      <c r="Z23" s="603" t="s">
        <v>94</v>
      </c>
      <c r="AA23" s="603"/>
      <c r="AB23" s="168"/>
      <c r="AC23" s="603" t="s">
        <v>95</v>
      </c>
      <c r="AD23" s="603"/>
      <c r="AE23" s="604"/>
    </row>
    <row r="24" spans="1:31" ht="6.75" customHeight="1">
      <c r="A24" s="605"/>
      <c r="B24" s="606"/>
      <c r="C24" s="606"/>
      <c r="D24" s="164"/>
      <c r="E24" s="164"/>
      <c r="F24" s="164"/>
      <c r="G24" s="164"/>
      <c r="H24" s="164"/>
      <c r="I24" s="164"/>
      <c r="J24" s="164"/>
      <c r="K24" s="164"/>
      <c r="L24" s="165"/>
      <c r="M24" s="607"/>
      <c r="N24" s="607"/>
      <c r="O24" s="607"/>
      <c r="P24" s="607"/>
      <c r="Q24" s="162"/>
      <c r="R24" s="162"/>
      <c r="S24" s="162"/>
      <c r="T24" s="162"/>
      <c r="U24" s="162"/>
      <c r="V24" s="162"/>
      <c r="W24" s="162"/>
      <c r="X24" s="162"/>
      <c r="Y24" s="167"/>
      <c r="Z24" s="603"/>
      <c r="AA24" s="603"/>
      <c r="AB24" s="168"/>
      <c r="AC24" s="603"/>
      <c r="AD24" s="603"/>
      <c r="AE24" s="604"/>
    </row>
    <row r="25" spans="1:31" ht="6.75" customHeight="1">
      <c r="A25" s="608"/>
      <c r="B25" s="609"/>
      <c r="C25" s="609"/>
      <c r="D25" s="609"/>
      <c r="E25" s="609"/>
      <c r="F25" s="609"/>
      <c r="G25" s="609"/>
      <c r="H25" s="609"/>
      <c r="I25" s="609"/>
      <c r="J25" s="609"/>
      <c r="K25" s="609"/>
      <c r="L25" s="610"/>
      <c r="M25" s="169"/>
      <c r="N25" s="169"/>
      <c r="O25" s="614"/>
      <c r="P25" s="614"/>
      <c r="Q25" s="614"/>
      <c r="R25" s="614"/>
      <c r="S25" s="614"/>
      <c r="T25" s="614"/>
      <c r="U25" s="614"/>
      <c r="V25" s="614"/>
      <c r="W25" s="614"/>
      <c r="X25" s="162"/>
      <c r="Y25" s="167"/>
      <c r="Z25" s="615" t="s">
        <v>96</v>
      </c>
      <c r="AA25" s="616"/>
      <c r="AB25" s="617" t="s">
        <v>24</v>
      </c>
      <c r="AC25" s="618"/>
      <c r="AD25" s="618"/>
      <c r="AE25" s="619" t="s">
        <v>23</v>
      </c>
    </row>
    <row r="26" spans="1:31" ht="6.75" customHeight="1">
      <c r="A26" s="608"/>
      <c r="B26" s="609"/>
      <c r="C26" s="609"/>
      <c r="D26" s="609"/>
      <c r="E26" s="609"/>
      <c r="F26" s="609"/>
      <c r="G26" s="609"/>
      <c r="H26" s="609"/>
      <c r="I26" s="609"/>
      <c r="J26" s="609"/>
      <c r="K26" s="609"/>
      <c r="L26" s="610"/>
      <c r="M26" s="169"/>
      <c r="N26" s="169"/>
      <c r="O26" s="614"/>
      <c r="P26" s="614"/>
      <c r="Q26" s="614"/>
      <c r="R26" s="614"/>
      <c r="S26" s="614"/>
      <c r="T26" s="614"/>
      <c r="U26" s="614"/>
      <c r="V26" s="614"/>
      <c r="W26" s="614"/>
      <c r="X26" s="162"/>
      <c r="Y26" s="167"/>
      <c r="Z26" s="615"/>
      <c r="AA26" s="616"/>
      <c r="AB26" s="617"/>
      <c r="AC26" s="618"/>
      <c r="AD26" s="618"/>
      <c r="AE26" s="619"/>
    </row>
    <row r="27" spans="1:31" ht="6.75" customHeight="1">
      <c r="A27" s="608"/>
      <c r="B27" s="609"/>
      <c r="C27" s="609"/>
      <c r="D27" s="609"/>
      <c r="E27" s="609"/>
      <c r="F27" s="609"/>
      <c r="G27" s="609"/>
      <c r="H27" s="609"/>
      <c r="I27" s="609"/>
      <c r="J27" s="609"/>
      <c r="K27" s="609"/>
      <c r="L27" s="610"/>
      <c r="M27" s="169"/>
      <c r="N27" s="169"/>
      <c r="O27" s="614"/>
      <c r="P27" s="614"/>
      <c r="Q27" s="614"/>
      <c r="R27" s="614"/>
      <c r="S27" s="614"/>
      <c r="T27" s="614"/>
      <c r="U27" s="614"/>
      <c r="V27" s="614"/>
      <c r="W27" s="614"/>
      <c r="X27" s="162"/>
      <c r="Y27" s="167"/>
      <c r="Z27" s="615"/>
      <c r="AA27" s="616"/>
      <c r="AB27" s="617"/>
      <c r="AC27" s="618"/>
      <c r="AD27" s="618"/>
      <c r="AE27" s="619"/>
    </row>
    <row r="28" spans="1:31" ht="6.75" customHeight="1">
      <c r="A28" s="608"/>
      <c r="B28" s="609"/>
      <c r="C28" s="609"/>
      <c r="D28" s="609"/>
      <c r="E28" s="609"/>
      <c r="F28" s="609"/>
      <c r="G28" s="609"/>
      <c r="H28" s="609"/>
      <c r="I28" s="609"/>
      <c r="J28" s="609"/>
      <c r="K28" s="609"/>
      <c r="L28" s="610"/>
      <c r="M28" s="169"/>
      <c r="N28" s="169"/>
      <c r="O28" s="614"/>
      <c r="P28" s="614"/>
      <c r="Q28" s="614"/>
      <c r="R28" s="614"/>
      <c r="S28" s="614"/>
      <c r="T28" s="614"/>
      <c r="U28" s="614"/>
      <c r="V28" s="614"/>
      <c r="W28" s="614"/>
      <c r="X28" s="162"/>
      <c r="Y28" s="167"/>
      <c r="Z28" s="615"/>
      <c r="AA28" s="616"/>
      <c r="AB28" s="617"/>
      <c r="AC28" s="618"/>
      <c r="AD28" s="618"/>
      <c r="AE28" s="619"/>
    </row>
    <row r="29" spans="1:31" ht="6.75" customHeight="1">
      <c r="A29" s="611"/>
      <c r="B29" s="612"/>
      <c r="C29" s="612"/>
      <c r="D29" s="612"/>
      <c r="E29" s="612"/>
      <c r="F29" s="612"/>
      <c r="G29" s="612"/>
      <c r="H29" s="612"/>
      <c r="I29" s="612"/>
      <c r="J29" s="612"/>
      <c r="K29" s="612"/>
      <c r="L29" s="613"/>
      <c r="M29" s="620" t="s">
        <v>34</v>
      </c>
      <c r="N29" s="607"/>
      <c r="O29" s="614"/>
      <c r="P29" s="614"/>
      <c r="Q29" s="614"/>
      <c r="R29" s="614"/>
      <c r="S29" s="614"/>
      <c r="T29" s="614"/>
      <c r="U29" s="614"/>
      <c r="V29" s="614"/>
      <c r="W29" s="614"/>
      <c r="X29" s="162"/>
      <c r="Y29" s="167"/>
      <c r="Z29" s="603" t="s">
        <v>97</v>
      </c>
      <c r="AA29" s="603"/>
      <c r="AB29" s="170"/>
      <c r="AC29" s="170"/>
      <c r="AD29" s="168"/>
      <c r="AE29" s="171"/>
    </row>
    <row r="30" spans="1:31" ht="6.75" customHeight="1">
      <c r="A30" s="621" t="s">
        <v>22</v>
      </c>
      <c r="B30" s="622"/>
      <c r="C30" s="623"/>
      <c r="D30" s="630"/>
      <c r="E30" s="631"/>
      <c r="F30" s="631"/>
      <c r="G30" s="631"/>
      <c r="H30" s="631"/>
      <c r="I30" s="631"/>
      <c r="J30" s="631"/>
      <c r="K30" s="631"/>
      <c r="L30" s="632"/>
      <c r="M30" s="620"/>
      <c r="N30" s="607"/>
      <c r="O30" s="614"/>
      <c r="P30" s="614"/>
      <c r="Q30" s="614"/>
      <c r="R30" s="614"/>
      <c r="S30" s="614"/>
      <c r="T30" s="614"/>
      <c r="U30" s="614"/>
      <c r="V30" s="614"/>
      <c r="W30" s="614"/>
      <c r="X30" s="162"/>
      <c r="Y30" s="167"/>
      <c r="Z30" s="603"/>
      <c r="AA30" s="603"/>
      <c r="AB30" s="170"/>
      <c r="AC30" s="170"/>
      <c r="AD30" s="168"/>
      <c r="AE30" s="171"/>
    </row>
    <row r="31" spans="1:31" ht="6.75" customHeight="1">
      <c r="A31" s="624"/>
      <c r="B31" s="625"/>
      <c r="C31" s="626"/>
      <c r="D31" s="633"/>
      <c r="E31" s="634"/>
      <c r="F31" s="634"/>
      <c r="G31" s="634"/>
      <c r="H31" s="634"/>
      <c r="I31" s="634"/>
      <c r="J31" s="634"/>
      <c r="K31" s="634"/>
      <c r="L31" s="635"/>
      <c r="M31" s="169"/>
      <c r="N31" s="169"/>
      <c r="O31" s="639"/>
      <c r="P31" s="639"/>
      <c r="Q31" s="639"/>
      <c r="R31" s="639"/>
      <c r="S31" s="639"/>
      <c r="T31" s="639"/>
      <c r="U31" s="639"/>
      <c r="V31" s="639"/>
      <c r="W31" s="639"/>
      <c r="X31" s="162"/>
      <c r="Y31" s="167"/>
      <c r="Z31" s="603" t="s">
        <v>21</v>
      </c>
      <c r="AA31" s="603"/>
      <c r="AB31" s="641"/>
      <c r="AC31" s="641"/>
      <c r="AD31" s="641"/>
      <c r="AE31" s="642"/>
    </row>
    <row r="32" spans="1:31" ht="6.75" customHeight="1">
      <c r="A32" s="624"/>
      <c r="B32" s="625"/>
      <c r="C32" s="626"/>
      <c r="D32" s="633"/>
      <c r="E32" s="634"/>
      <c r="F32" s="634"/>
      <c r="G32" s="634"/>
      <c r="H32" s="634"/>
      <c r="I32" s="634"/>
      <c r="J32" s="634"/>
      <c r="K32" s="634"/>
      <c r="L32" s="635"/>
      <c r="M32" s="169"/>
      <c r="N32" s="169"/>
      <c r="O32" s="639"/>
      <c r="P32" s="639"/>
      <c r="Q32" s="639"/>
      <c r="R32" s="639"/>
      <c r="S32" s="639"/>
      <c r="T32" s="639"/>
      <c r="U32" s="639"/>
      <c r="V32" s="639"/>
      <c r="W32" s="639"/>
      <c r="X32" s="162"/>
      <c r="Y32" s="167"/>
      <c r="Z32" s="640"/>
      <c r="AA32" s="640"/>
      <c r="AB32" s="643"/>
      <c r="AC32" s="643"/>
      <c r="AD32" s="643"/>
      <c r="AE32" s="644"/>
    </row>
    <row r="33" spans="1:31" ht="6.75" customHeight="1">
      <c r="A33" s="624"/>
      <c r="B33" s="625"/>
      <c r="C33" s="626"/>
      <c r="D33" s="633"/>
      <c r="E33" s="634"/>
      <c r="F33" s="634"/>
      <c r="G33" s="634"/>
      <c r="H33" s="634"/>
      <c r="I33" s="634"/>
      <c r="J33" s="634"/>
      <c r="K33" s="634"/>
      <c r="L33" s="635"/>
      <c r="M33" s="169"/>
      <c r="N33" s="169"/>
      <c r="O33" s="639"/>
      <c r="P33" s="639"/>
      <c r="Q33" s="639"/>
      <c r="R33" s="639"/>
      <c r="S33" s="639"/>
      <c r="T33" s="639"/>
      <c r="U33" s="639"/>
      <c r="V33" s="639"/>
      <c r="W33" s="639"/>
      <c r="X33" s="162"/>
      <c r="Y33" s="172"/>
      <c r="Z33" s="163"/>
      <c r="AA33" s="163"/>
      <c r="AB33" s="163"/>
      <c r="AC33" s="163"/>
      <c r="AD33" s="163"/>
      <c r="AE33" s="173"/>
    </row>
    <row r="34" spans="1:31" ht="6.75" customHeight="1">
      <c r="A34" s="627"/>
      <c r="B34" s="628"/>
      <c r="C34" s="629"/>
      <c r="D34" s="636"/>
      <c r="E34" s="637"/>
      <c r="F34" s="637"/>
      <c r="G34" s="637"/>
      <c r="H34" s="637"/>
      <c r="I34" s="637"/>
      <c r="J34" s="637"/>
      <c r="K34" s="637"/>
      <c r="L34" s="638"/>
      <c r="M34" s="169"/>
      <c r="N34" s="169"/>
      <c r="O34" s="639"/>
      <c r="P34" s="639"/>
      <c r="Q34" s="639"/>
      <c r="R34" s="639"/>
      <c r="S34" s="639"/>
      <c r="T34" s="639"/>
      <c r="U34" s="639"/>
      <c r="V34" s="639"/>
      <c r="W34" s="639"/>
      <c r="X34" s="162"/>
      <c r="Y34" s="645" t="s">
        <v>20</v>
      </c>
      <c r="Z34" s="646"/>
      <c r="AA34" s="646"/>
      <c r="AB34" s="646"/>
      <c r="AC34" s="646"/>
      <c r="AD34" s="646"/>
      <c r="AE34" s="647"/>
    </row>
    <row r="35" spans="1:31" ht="6.75" customHeight="1">
      <c r="A35" s="621" t="s">
        <v>19</v>
      </c>
      <c r="B35" s="622"/>
      <c r="C35" s="623"/>
      <c r="D35" s="648">
        <f>IF(D30="","",INT(D30*0.1))</f>
      </c>
      <c r="E35" s="649"/>
      <c r="F35" s="649"/>
      <c r="G35" s="649"/>
      <c r="H35" s="649"/>
      <c r="I35" s="649"/>
      <c r="J35" s="649"/>
      <c r="K35" s="649"/>
      <c r="L35" s="650"/>
      <c r="M35" s="607" t="s">
        <v>36</v>
      </c>
      <c r="N35" s="607"/>
      <c r="O35" s="607"/>
      <c r="P35" s="657"/>
      <c r="Q35" s="657"/>
      <c r="R35" s="657"/>
      <c r="S35" s="657"/>
      <c r="T35" s="657"/>
      <c r="U35" s="657"/>
      <c r="V35" s="657"/>
      <c r="W35" s="657"/>
      <c r="X35" s="162"/>
      <c r="Y35" s="645"/>
      <c r="Z35" s="646"/>
      <c r="AA35" s="646"/>
      <c r="AB35" s="646"/>
      <c r="AC35" s="646"/>
      <c r="AD35" s="646"/>
      <c r="AE35" s="647"/>
    </row>
    <row r="36" spans="1:31" ht="6.75" customHeight="1">
      <c r="A36" s="624"/>
      <c r="B36" s="625"/>
      <c r="C36" s="626"/>
      <c r="D36" s="651"/>
      <c r="E36" s="652"/>
      <c r="F36" s="652"/>
      <c r="G36" s="652"/>
      <c r="H36" s="652"/>
      <c r="I36" s="652"/>
      <c r="J36" s="652"/>
      <c r="K36" s="652"/>
      <c r="L36" s="653"/>
      <c r="M36" s="607"/>
      <c r="N36" s="607"/>
      <c r="O36" s="607"/>
      <c r="P36" s="657"/>
      <c r="Q36" s="657"/>
      <c r="R36" s="657"/>
      <c r="S36" s="657"/>
      <c r="T36" s="657"/>
      <c r="U36" s="657"/>
      <c r="V36" s="657"/>
      <c r="W36" s="657"/>
      <c r="X36" s="162"/>
      <c r="Y36" s="167"/>
      <c r="Z36" s="162"/>
      <c r="AA36" s="162"/>
      <c r="AB36" s="162"/>
      <c r="AC36" s="162"/>
      <c r="AD36" s="162"/>
      <c r="AE36" s="175"/>
    </row>
    <row r="37" spans="1:31" ht="6.75" customHeight="1">
      <c r="A37" s="624"/>
      <c r="B37" s="625"/>
      <c r="C37" s="626"/>
      <c r="D37" s="651"/>
      <c r="E37" s="652"/>
      <c r="F37" s="652"/>
      <c r="G37" s="652"/>
      <c r="H37" s="652"/>
      <c r="I37" s="652"/>
      <c r="J37" s="652"/>
      <c r="K37" s="652"/>
      <c r="L37" s="653"/>
      <c r="M37" s="169"/>
      <c r="N37" s="169"/>
      <c r="O37" s="658"/>
      <c r="P37" s="658"/>
      <c r="Q37" s="658"/>
      <c r="R37" s="658"/>
      <c r="S37" s="658"/>
      <c r="T37" s="658"/>
      <c r="U37" s="658"/>
      <c r="V37" s="658"/>
      <c r="W37" s="659" t="s">
        <v>98</v>
      </c>
      <c r="X37" s="162"/>
      <c r="Y37" s="167"/>
      <c r="Z37" s="162"/>
      <c r="AA37" s="660"/>
      <c r="AB37" s="660"/>
      <c r="AC37" s="660"/>
      <c r="AD37" s="660"/>
      <c r="AE37" s="661"/>
    </row>
    <row r="38" spans="1:31" ht="6.75" customHeight="1">
      <c r="A38" s="624"/>
      <c r="B38" s="625"/>
      <c r="C38" s="626"/>
      <c r="D38" s="651"/>
      <c r="E38" s="652"/>
      <c r="F38" s="652"/>
      <c r="G38" s="652"/>
      <c r="H38" s="652"/>
      <c r="I38" s="652"/>
      <c r="J38" s="652"/>
      <c r="K38" s="652"/>
      <c r="L38" s="653"/>
      <c r="M38" s="169"/>
      <c r="N38" s="169"/>
      <c r="O38" s="658"/>
      <c r="P38" s="658"/>
      <c r="Q38" s="658"/>
      <c r="R38" s="658"/>
      <c r="S38" s="658"/>
      <c r="T38" s="658"/>
      <c r="U38" s="658"/>
      <c r="V38" s="658"/>
      <c r="W38" s="659"/>
      <c r="X38" s="162"/>
      <c r="Y38" s="167"/>
      <c r="Z38" s="162"/>
      <c r="AA38" s="660"/>
      <c r="AB38" s="660"/>
      <c r="AC38" s="660"/>
      <c r="AD38" s="660"/>
      <c r="AE38" s="661"/>
    </row>
    <row r="39" spans="1:31" ht="6.75" customHeight="1">
      <c r="A39" s="627"/>
      <c r="B39" s="628"/>
      <c r="C39" s="629"/>
      <c r="D39" s="654"/>
      <c r="E39" s="655"/>
      <c r="F39" s="655"/>
      <c r="G39" s="655"/>
      <c r="H39" s="655"/>
      <c r="I39" s="655"/>
      <c r="J39" s="655"/>
      <c r="K39" s="655"/>
      <c r="L39" s="656"/>
      <c r="M39" s="169"/>
      <c r="N39" s="169"/>
      <c r="O39" s="169"/>
      <c r="P39" s="657"/>
      <c r="Q39" s="657"/>
      <c r="R39" s="657"/>
      <c r="S39" s="657"/>
      <c r="T39" s="657"/>
      <c r="U39" s="657"/>
      <c r="V39" s="657"/>
      <c r="W39" s="657"/>
      <c r="X39" s="162"/>
      <c r="Y39" s="176"/>
      <c r="Z39" s="177"/>
      <c r="AA39" s="177"/>
      <c r="AB39" s="177"/>
      <c r="AC39" s="177"/>
      <c r="AD39" s="177"/>
      <c r="AE39" s="178"/>
    </row>
    <row r="40" spans="1:31" ht="6.75" customHeight="1">
      <c r="A40" s="621" t="s">
        <v>18</v>
      </c>
      <c r="B40" s="622"/>
      <c r="C40" s="623"/>
      <c r="D40" s="648">
        <f>IF(D30="","",D30+D35)</f>
      </c>
      <c r="E40" s="649"/>
      <c r="F40" s="649"/>
      <c r="G40" s="649"/>
      <c r="H40" s="649"/>
      <c r="I40" s="649"/>
      <c r="J40" s="649"/>
      <c r="K40" s="649"/>
      <c r="L40" s="650"/>
      <c r="M40" s="169"/>
      <c r="N40" s="169"/>
      <c r="O40" s="169"/>
      <c r="P40" s="657"/>
      <c r="Q40" s="657"/>
      <c r="R40" s="657"/>
      <c r="S40" s="657"/>
      <c r="T40" s="657"/>
      <c r="U40" s="657"/>
      <c r="V40" s="657"/>
      <c r="W40" s="657"/>
      <c r="X40" s="162"/>
      <c r="Y40" s="662" t="s">
        <v>17</v>
      </c>
      <c r="Z40" s="663"/>
      <c r="AA40" s="668"/>
      <c r="AB40" s="669"/>
      <c r="AC40" s="179"/>
      <c r="AD40" s="669"/>
      <c r="AE40" s="674"/>
    </row>
    <row r="41" spans="1:31" ht="6.75" customHeight="1">
      <c r="A41" s="624"/>
      <c r="B41" s="625"/>
      <c r="C41" s="626"/>
      <c r="D41" s="651"/>
      <c r="E41" s="652"/>
      <c r="F41" s="652"/>
      <c r="G41" s="652"/>
      <c r="H41" s="652"/>
      <c r="I41" s="652"/>
      <c r="J41" s="652"/>
      <c r="K41" s="652"/>
      <c r="L41" s="653"/>
      <c r="M41" s="677" t="s">
        <v>16</v>
      </c>
      <c r="N41" s="677"/>
      <c r="O41" s="677"/>
      <c r="P41" s="678"/>
      <c r="Q41" s="678"/>
      <c r="R41" s="678"/>
      <c r="S41" s="678"/>
      <c r="T41" s="678"/>
      <c r="U41" s="678"/>
      <c r="V41" s="166"/>
      <c r="W41" s="166"/>
      <c r="X41" s="162"/>
      <c r="Y41" s="664"/>
      <c r="Z41" s="665"/>
      <c r="AA41" s="670"/>
      <c r="AB41" s="671"/>
      <c r="AC41" s="180"/>
      <c r="AD41" s="671"/>
      <c r="AE41" s="675"/>
    </row>
    <row r="42" spans="1:31" ht="6.75" customHeight="1">
      <c r="A42" s="624"/>
      <c r="B42" s="625"/>
      <c r="C42" s="626"/>
      <c r="D42" s="651"/>
      <c r="E42" s="652"/>
      <c r="F42" s="652"/>
      <c r="G42" s="652"/>
      <c r="H42" s="652"/>
      <c r="I42" s="652"/>
      <c r="J42" s="652"/>
      <c r="K42" s="652"/>
      <c r="L42" s="653"/>
      <c r="M42" s="677"/>
      <c r="N42" s="677"/>
      <c r="O42" s="677"/>
      <c r="P42" s="678"/>
      <c r="Q42" s="678"/>
      <c r="R42" s="678"/>
      <c r="S42" s="678"/>
      <c r="T42" s="678"/>
      <c r="U42" s="678"/>
      <c r="V42" s="166"/>
      <c r="W42" s="166"/>
      <c r="X42" s="162"/>
      <c r="Y42" s="664"/>
      <c r="Z42" s="665"/>
      <c r="AA42" s="670"/>
      <c r="AB42" s="671"/>
      <c r="AC42" s="180"/>
      <c r="AD42" s="671"/>
      <c r="AE42" s="675"/>
    </row>
    <row r="43" spans="1:31" ht="6.75" customHeight="1">
      <c r="A43" s="624"/>
      <c r="B43" s="625"/>
      <c r="C43" s="626"/>
      <c r="D43" s="651"/>
      <c r="E43" s="652"/>
      <c r="F43" s="652"/>
      <c r="G43" s="652"/>
      <c r="H43" s="652"/>
      <c r="I43" s="652"/>
      <c r="J43" s="652"/>
      <c r="K43" s="652"/>
      <c r="L43" s="653"/>
      <c r="M43" s="162"/>
      <c r="N43" s="162"/>
      <c r="O43" s="162"/>
      <c r="P43" s="170"/>
      <c r="Q43" s="170"/>
      <c r="R43" s="170"/>
      <c r="S43" s="170"/>
      <c r="T43" s="170"/>
      <c r="U43" s="170"/>
      <c r="V43" s="170"/>
      <c r="W43" s="170"/>
      <c r="X43" s="174"/>
      <c r="Y43" s="664"/>
      <c r="Z43" s="665"/>
      <c r="AA43" s="670"/>
      <c r="AB43" s="671"/>
      <c r="AC43" s="180"/>
      <c r="AD43" s="671"/>
      <c r="AE43" s="675"/>
    </row>
    <row r="44" spans="1:31" ht="6.75" customHeight="1">
      <c r="A44" s="627"/>
      <c r="B44" s="628"/>
      <c r="C44" s="629"/>
      <c r="D44" s="654"/>
      <c r="E44" s="655"/>
      <c r="F44" s="655"/>
      <c r="G44" s="655"/>
      <c r="H44" s="655"/>
      <c r="I44" s="655"/>
      <c r="J44" s="655"/>
      <c r="K44" s="655"/>
      <c r="L44" s="656"/>
      <c r="M44" s="162"/>
      <c r="N44" s="162"/>
      <c r="O44" s="162"/>
      <c r="P44" s="677" t="s">
        <v>99</v>
      </c>
      <c r="Q44" s="677"/>
      <c r="R44" s="677"/>
      <c r="S44" s="677"/>
      <c r="T44" s="677"/>
      <c r="U44" s="677"/>
      <c r="V44" s="679"/>
      <c r="W44" s="679"/>
      <c r="X44" s="174"/>
      <c r="Y44" s="664"/>
      <c r="Z44" s="665"/>
      <c r="AA44" s="670"/>
      <c r="AB44" s="671"/>
      <c r="AC44" s="180"/>
      <c r="AD44" s="671"/>
      <c r="AE44" s="675"/>
    </row>
    <row r="45" spans="1:31" ht="6.75" customHeight="1">
      <c r="A45" s="167"/>
      <c r="B45" s="162"/>
      <c r="C45" s="162"/>
      <c r="D45" s="162"/>
      <c r="E45" s="162"/>
      <c r="F45" s="162"/>
      <c r="G45" s="162"/>
      <c r="H45" s="162"/>
      <c r="I45" s="162"/>
      <c r="J45" s="162"/>
      <c r="K45" s="162"/>
      <c r="L45" s="175"/>
      <c r="M45" s="162"/>
      <c r="N45" s="162"/>
      <c r="O45" s="162"/>
      <c r="P45" s="677"/>
      <c r="Q45" s="677"/>
      <c r="R45" s="677"/>
      <c r="S45" s="677"/>
      <c r="T45" s="677"/>
      <c r="U45" s="677"/>
      <c r="V45" s="679"/>
      <c r="W45" s="679"/>
      <c r="X45" s="162"/>
      <c r="Y45" s="664"/>
      <c r="Z45" s="665"/>
      <c r="AA45" s="670"/>
      <c r="AB45" s="671"/>
      <c r="AC45" s="180"/>
      <c r="AD45" s="671"/>
      <c r="AE45" s="675"/>
    </row>
    <row r="46" spans="1:31" ht="6.75" customHeight="1">
      <c r="A46" s="680" t="s">
        <v>15</v>
      </c>
      <c r="B46" s="575"/>
      <c r="C46" s="575"/>
      <c r="D46" s="681"/>
      <c r="E46" s="681"/>
      <c r="F46" s="681"/>
      <c r="G46" s="681"/>
      <c r="H46" s="681"/>
      <c r="I46" s="681"/>
      <c r="J46" s="681"/>
      <c r="K46" s="681"/>
      <c r="L46" s="682"/>
      <c r="M46" s="176"/>
      <c r="N46" s="177"/>
      <c r="O46" s="177"/>
      <c r="P46" s="177"/>
      <c r="Q46" s="177"/>
      <c r="R46" s="177"/>
      <c r="S46" s="177"/>
      <c r="T46" s="177"/>
      <c r="U46" s="177"/>
      <c r="V46" s="177"/>
      <c r="W46" s="177"/>
      <c r="X46" s="177"/>
      <c r="Y46" s="666"/>
      <c r="Z46" s="667"/>
      <c r="AA46" s="672"/>
      <c r="AB46" s="673"/>
      <c r="AC46" s="177"/>
      <c r="AD46" s="673"/>
      <c r="AE46" s="676"/>
    </row>
    <row r="47" spans="1:31" ht="6.75" customHeight="1">
      <c r="A47" s="680"/>
      <c r="B47" s="575"/>
      <c r="C47" s="575"/>
      <c r="D47" s="681"/>
      <c r="E47" s="681"/>
      <c r="F47" s="681"/>
      <c r="G47" s="681"/>
      <c r="H47" s="681"/>
      <c r="I47" s="681"/>
      <c r="J47" s="681"/>
      <c r="K47" s="681"/>
      <c r="L47" s="682"/>
      <c r="M47" s="181"/>
      <c r="N47" s="170"/>
      <c r="O47" s="170"/>
      <c r="P47" s="170"/>
      <c r="Q47" s="170"/>
      <c r="R47" s="170"/>
      <c r="S47" s="170"/>
      <c r="T47" s="170"/>
      <c r="U47" s="170"/>
      <c r="V47" s="170"/>
      <c r="W47" s="170"/>
      <c r="X47" s="162"/>
      <c r="Y47" s="162"/>
      <c r="Z47" s="162"/>
      <c r="AA47" s="162"/>
      <c r="AB47" s="162"/>
      <c r="AC47" s="162"/>
      <c r="AD47" s="162"/>
      <c r="AE47" s="175"/>
    </row>
    <row r="48" spans="1:31" ht="6.75" customHeight="1">
      <c r="A48" s="167"/>
      <c r="B48" s="162"/>
      <c r="C48" s="162"/>
      <c r="D48" s="216"/>
      <c r="E48" s="216"/>
      <c r="F48" s="216"/>
      <c r="G48" s="216"/>
      <c r="H48" s="216"/>
      <c r="I48" s="216"/>
      <c r="J48" s="216"/>
      <c r="K48" s="216"/>
      <c r="L48" s="216"/>
      <c r="M48" s="620" t="s">
        <v>14</v>
      </c>
      <c r="N48" s="607"/>
      <c r="O48" s="607"/>
      <c r="P48" s="170"/>
      <c r="Q48" s="170"/>
      <c r="R48" s="170"/>
      <c r="S48" s="170"/>
      <c r="T48" s="170"/>
      <c r="U48" s="170"/>
      <c r="V48" s="170"/>
      <c r="W48" s="170"/>
      <c r="X48" s="162"/>
      <c r="Y48" s="162"/>
      <c r="Z48" s="162"/>
      <c r="AA48" s="162"/>
      <c r="AB48" s="162"/>
      <c r="AC48" s="162"/>
      <c r="AD48" s="162"/>
      <c r="AE48" s="175"/>
    </row>
    <row r="49" spans="1:31" ht="6.75" customHeight="1">
      <c r="A49" s="683" t="s">
        <v>13</v>
      </c>
      <c r="B49" s="677"/>
      <c r="C49" s="182"/>
      <c r="D49" s="684"/>
      <c r="E49" s="684"/>
      <c r="F49" s="684"/>
      <c r="G49" s="684"/>
      <c r="H49" s="684"/>
      <c r="I49" s="684"/>
      <c r="J49" s="684"/>
      <c r="K49" s="684"/>
      <c r="L49" s="685"/>
      <c r="M49" s="620"/>
      <c r="N49" s="607"/>
      <c r="O49" s="607"/>
      <c r="P49" s="162"/>
      <c r="Q49" s="162"/>
      <c r="R49" s="162"/>
      <c r="S49" s="162"/>
      <c r="T49" s="162"/>
      <c r="U49" s="162"/>
      <c r="V49" s="162"/>
      <c r="W49" s="162"/>
      <c r="X49" s="162"/>
      <c r="Y49" s="162"/>
      <c r="Z49" s="162"/>
      <c r="AA49" s="162"/>
      <c r="AB49" s="162"/>
      <c r="AC49" s="162"/>
      <c r="AD49" s="162"/>
      <c r="AE49" s="175"/>
    </row>
    <row r="50" spans="1:31" ht="6.75" customHeight="1">
      <c r="A50" s="683"/>
      <c r="B50" s="677"/>
      <c r="C50" s="182"/>
      <c r="D50" s="684"/>
      <c r="E50" s="684"/>
      <c r="F50" s="684"/>
      <c r="G50" s="684"/>
      <c r="H50" s="684"/>
      <c r="I50" s="684"/>
      <c r="J50" s="684"/>
      <c r="K50" s="684"/>
      <c r="L50" s="685"/>
      <c r="M50" s="167"/>
      <c r="N50" s="686"/>
      <c r="O50" s="686"/>
      <c r="P50" s="686"/>
      <c r="Q50" s="686"/>
      <c r="R50" s="686"/>
      <c r="S50" s="686"/>
      <c r="T50" s="686"/>
      <c r="U50" s="686"/>
      <c r="V50" s="686"/>
      <c r="W50" s="686"/>
      <c r="X50" s="686"/>
      <c r="Y50" s="686"/>
      <c r="Z50" s="686"/>
      <c r="AA50" s="686"/>
      <c r="AB50" s="686"/>
      <c r="AC50" s="686"/>
      <c r="AD50" s="686"/>
      <c r="AE50" s="175"/>
    </row>
    <row r="51" spans="1:31" ht="6.75" customHeight="1">
      <c r="A51" s="167"/>
      <c r="B51" s="162"/>
      <c r="C51" s="168"/>
      <c r="D51" s="216"/>
      <c r="E51" s="216"/>
      <c r="F51" s="216"/>
      <c r="G51" s="216"/>
      <c r="H51" s="216"/>
      <c r="I51" s="216"/>
      <c r="J51" s="216"/>
      <c r="K51" s="216"/>
      <c r="L51" s="216"/>
      <c r="M51" s="167"/>
      <c r="N51" s="686"/>
      <c r="O51" s="686"/>
      <c r="P51" s="686"/>
      <c r="Q51" s="686"/>
      <c r="R51" s="686"/>
      <c r="S51" s="686"/>
      <c r="T51" s="686"/>
      <c r="U51" s="686"/>
      <c r="V51" s="686"/>
      <c r="W51" s="686"/>
      <c r="X51" s="686"/>
      <c r="Y51" s="686"/>
      <c r="Z51" s="686"/>
      <c r="AA51" s="686"/>
      <c r="AB51" s="686"/>
      <c r="AC51" s="686"/>
      <c r="AD51" s="686"/>
      <c r="AE51" s="175"/>
    </row>
    <row r="52" spans="1:31" ht="6.75" customHeight="1">
      <c r="A52" s="683" t="s">
        <v>12</v>
      </c>
      <c r="B52" s="677"/>
      <c r="C52" s="687" t="s">
        <v>37</v>
      </c>
      <c r="D52" s="688"/>
      <c r="E52" s="688"/>
      <c r="F52" s="688"/>
      <c r="G52" s="688"/>
      <c r="H52" s="688"/>
      <c r="I52" s="688"/>
      <c r="J52" s="688"/>
      <c r="K52" s="688"/>
      <c r="L52" s="689" t="s">
        <v>100</v>
      </c>
      <c r="M52" s="167"/>
      <c r="N52" s="686"/>
      <c r="O52" s="686"/>
      <c r="P52" s="686"/>
      <c r="Q52" s="686"/>
      <c r="R52" s="686"/>
      <c r="S52" s="686"/>
      <c r="T52" s="686"/>
      <c r="U52" s="686"/>
      <c r="V52" s="686"/>
      <c r="W52" s="686"/>
      <c r="X52" s="686"/>
      <c r="Y52" s="686"/>
      <c r="Z52" s="686"/>
      <c r="AA52" s="686"/>
      <c r="AB52" s="686"/>
      <c r="AC52" s="686"/>
      <c r="AD52" s="686"/>
      <c r="AE52" s="175"/>
    </row>
    <row r="53" spans="1:31" ht="6.75" customHeight="1">
      <c r="A53" s="683"/>
      <c r="B53" s="677"/>
      <c r="C53" s="687"/>
      <c r="D53" s="688"/>
      <c r="E53" s="688"/>
      <c r="F53" s="688"/>
      <c r="G53" s="688"/>
      <c r="H53" s="688"/>
      <c r="I53" s="688"/>
      <c r="J53" s="688"/>
      <c r="K53" s="688"/>
      <c r="L53" s="689"/>
      <c r="M53" s="167"/>
      <c r="N53" s="686"/>
      <c r="O53" s="686"/>
      <c r="P53" s="686"/>
      <c r="Q53" s="686"/>
      <c r="R53" s="686"/>
      <c r="S53" s="686"/>
      <c r="T53" s="686"/>
      <c r="U53" s="686"/>
      <c r="V53" s="686"/>
      <c r="W53" s="686"/>
      <c r="X53" s="686"/>
      <c r="Y53" s="686"/>
      <c r="Z53" s="686"/>
      <c r="AA53" s="686"/>
      <c r="AB53" s="686"/>
      <c r="AC53" s="686"/>
      <c r="AD53" s="686"/>
      <c r="AE53" s="175"/>
    </row>
    <row r="54" spans="1:31" ht="6.75" customHeight="1">
      <c r="A54" s="176"/>
      <c r="B54" s="177"/>
      <c r="C54" s="177"/>
      <c r="D54" s="177"/>
      <c r="E54" s="177"/>
      <c r="F54" s="177"/>
      <c r="G54" s="177"/>
      <c r="H54" s="177"/>
      <c r="I54" s="177"/>
      <c r="J54" s="177"/>
      <c r="K54" s="177"/>
      <c r="L54" s="178"/>
      <c r="M54" s="167"/>
      <c r="N54" s="686"/>
      <c r="O54" s="686"/>
      <c r="P54" s="686"/>
      <c r="Q54" s="686"/>
      <c r="R54" s="686"/>
      <c r="S54" s="686"/>
      <c r="T54" s="686"/>
      <c r="U54" s="686"/>
      <c r="V54" s="686"/>
      <c r="W54" s="686"/>
      <c r="X54" s="686"/>
      <c r="Y54" s="686"/>
      <c r="Z54" s="686"/>
      <c r="AA54" s="686"/>
      <c r="AB54" s="686"/>
      <c r="AC54" s="686"/>
      <c r="AD54" s="686"/>
      <c r="AE54" s="175"/>
    </row>
    <row r="55" spans="1:31" ht="6.75" customHeight="1">
      <c r="A55" s="167"/>
      <c r="B55" s="162"/>
      <c r="C55" s="162"/>
      <c r="D55" s="162"/>
      <c r="E55" s="162"/>
      <c r="F55" s="162"/>
      <c r="G55" s="162"/>
      <c r="H55" s="162"/>
      <c r="I55" s="162"/>
      <c r="J55" s="162"/>
      <c r="K55" s="162"/>
      <c r="L55" s="175"/>
      <c r="M55" s="167"/>
      <c r="N55" s="686"/>
      <c r="O55" s="686"/>
      <c r="P55" s="686"/>
      <c r="Q55" s="686"/>
      <c r="R55" s="686"/>
      <c r="S55" s="686"/>
      <c r="T55" s="686"/>
      <c r="U55" s="686"/>
      <c r="V55" s="686"/>
      <c r="W55" s="686"/>
      <c r="X55" s="686"/>
      <c r="Y55" s="686"/>
      <c r="Z55" s="686"/>
      <c r="AA55" s="686"/>
      <c r="AB55" s="686"/>
      <c r="AC55" s="686"/>
      <c r="AD55" s="686"/>
      <c r="AE55" s="175"/>
    </row>
    <row r="56" spans="1:31" ht="6.75" customHeight="1">
      <c r="A56" s="680" t="s">
        <v>11</v>
      </c>
      <c r="B56" s="575"/>
      <c r="C56" s="575"/>
      <c r="D56" s="162"/>
      <c r="E56" s="162"/>
      <c r="F56" s="162"/>
      <c r="G56" s="162"/>
      <c r="H56" s="162"/>
      <c r="I56" s="162"/>
      <c r="J56" s="162"/>
      <c r="K56" s="162"/>
      <c r="L56" s="175"/>
      <c r="M56" s="167"/>
      <c r="N56" s="686"/>
      <c r="O56" s="686"/>
      <c r="P56" s="686"/>
      <c r="Q56" s="686"/>
      <c r="R56" s="686"/>
      <c r="S56" s="686"/>
      <c r="T56" s="686"/>
      <c r="U56" s="686"/>
      <c r="V56" s="686"/>
      <c r="W56" s="686"/>
      <c r="X56" s="686"/>
      <c r="Y56" s="686"/>
      <c r="Z56" s="686"/>
      <c r="AA56" s="686"/>
      <c r="AB56" s="686"/>
      <c r="AC56" s="686"/>
      <c r="AD56" s="686"/>
      <c r="AE56" s="175"/>
    </row>
    <row r="57" spans="1:31" ht="6.75" customHeight="1">
      <c r="A57" s="680"/>
      <c r="B57" s="575"/>
      <c r="C57" s="575"/>
      <c r="D57" s="162"/>
      <c r="E57" s="162"/>
      <c r="F57" s="162"/>
      <c r="G57" s="162"/>
      <c r="H57" s="162"/>
      <c r="I57" s="162"/>
      <c r="J57" s="162"/>
      <c r="K57" s="162"/>
      <c r="L57" s="175"/>
      <c r="M57" s="167"/>
      <c r="N57" s="686"/>
      <c r="O57" s="686"/>
      <c r="P57" s="686"/>
      <c r="Q57" s="686"/>
      <c r="R57" s="686"/>
      <c r="S57" s="686"/>
      <c r="T57" s="686"/>
      <c r="U57" s="686"/>
      <c r="V57" s="686"/>
      <c r="W57" s="686"/>
      <c r="X57" s="686"/>
      <c r="Y57" s="686"/>
      <c r="Z57" s="686"/>
      <c r="AA57" s="686"/>
      <c r="AB57" s="686"/>
      <c r="AC57" s="686"/>
      <c r="AD57" s="686"/>
      <c r="AE57" s="175"/>
    </row>
    <row r="58" spans="1:31" ht="6.75" customHeight="1">
      <c r="A58" s="167"/>
      <c r="B58" s="162"/>
      <c r="C58" s="162"/>
      <c r="D58" s="162"/>
      <c r="E58" s="162"/>
      <c r="F58" s="162"/>
      <c r="G58" s="162"/>
      <c r="H58" s="162"/>
      <c r="I58" s="162"/>
      <c r="J58" s="162"/>
      <c r="K58" s="162"/>
      <c r="L58" s="162"/>
      <c r="M58" s="167"/>
      <c r="N58" s="686"/>
      <c r="O58" s="686"/>
      <c r="P58" s="686"/>
      <c r="Q58" s="686"/>
      <c r="R58" s="686"/>
      <c r="S58" s="686"/>
      <c r="T58" s="686"/>
      <c r="U58" s="686"/>
      <c r="V58" s="686"/>
      <c r="W58" s="686"/>
      <c r="X58" s="686"/>
      <c r="Y58" s="686"/>
      <c r="Z58" s="686"/>
      <c r="AA58" s="686"/>
      <c r="AB58" s="686"/>
      <c r="AC58" s="686"/>
      <c r="AD58" s="686"/>
      <c r="AE58" s="175"/>
    </row>
    <row r="59" spans="1:31" ht="6.75" customHeight="1">
      <c r="A59" s="167"/>
      <c r="B59" s="162"/>
      <c r="C59" s="162"/>
      <c r="D59" s="162"/>
      <c r="E59" s="162"/>
      <c r="F59" s="162"/>
      <c r="G59" s="162"/>
      <c r="H59" s="162"/>
      <c r="I59" s="162"/>
      <c r="J59" s="162"/>
      <c r="K59" s="162"/>
      <c r="L59" s="162"/>
      <c r="M59" s="167"/>
      <c r="N59" s="686"/>
      <c r="O59" s="686"/>
      <c r="P59" s="686"/>
      <c r="Q59" s="686"/>
      <c r="R59" s="686"/>
      <c r="S59" s="686"/>
      <c r="T59" s="686"/>
      <c r="U59" s="686"/>
      <c r="V59" s="686"/>
      <c r="W59" s="686"/>
      <c r="X59" s="686"/>
      <c r="Y59" s="686"/>
      <c r="Z59" s="686"/>
      <c r="AA59" s="686"/>
      <c r="AB59" s="686"/>
      <c r="AC59" s="686"/>
      <c r="AD59" s="686"/>
      <c r="AE59" s="175"/>
    </row>
    <row r="60" spans="1:31" ht="6.75" customHeight="1">
      <c r="A60" s="183"/>
      <c r="B60" s="690"/>
      <c r="C60" s="690"/>
      <c r="D60" s="690"/>
      <c r="E60" s="690"/>
      <c r="F60" s="659" t="s">
        <v>10</v>
      </c>
      <c r="G60" s="659"/>
      <c r="H60" s="704"/>
      <c r="I60" s="704"/>
      <c r="J60" s="704"/>
      <c r="K60" s="704"/>
      <c r="L60" s="175"/>
      <c r="M60" s="167"/>
      <c r="N60" s="686"/>
      <c r="O60" s="686"/>
      <c r="P60" s="686"/>
      <c r="Q60" s="686"/>
      <c r="R60" s="686"/>
      <c r="S60" s="686"/>
      <c r="T60" s="686"/>
      <c r="U60" s="686"/>
      <c r="V60" s="686"/>
      <c r="W60" s="686"/>
      <c r="X60" s="686"/>
      <c r="Y60" s="686"/>
      <c r="Z60" s="686"/>
      <c r="AA60" s="686"/>
      <c r="AB60" s="686"/>
      <c r="AC60" s="686"/>
      <c r="AD60" s="686"/>
      <c r="AE60" s="175"/>
    </row>
    <row r="61" spans="1:31" ht="6.75" customHeight="1">
      <c r="A61" s="183"/>
      <c r="B61" s="690"/>
      <c r="C61" s="690"/>
      <c r="D61" s="690"/>
      <c r="E61" s="690"/>
      <c r="F61" s="659"/>
      <c r="G61" s="659"/>
      <c r="H61" s="704"/>
      <c r="I61" s="704"/>
      <c r="J61" s="704"/>
      <c r="K61" s="704"/>
      <c r="L61" s="175"/>
      <c r="M61" s="167"/>
      <c r="N61" s="686"/>
      <c r="O61" s="686"/>
      <c r="P61" s="686"/>
      <c r="Q61" s="686"/>
      <c r="R61" s="686"/>
      <c r="S61" s="686"/>
      <c r="T61" s="686"/>
      <c r="U61" s="686"/>
      <c r="V61" s="686"/>
      <c r="W61" s="686"/>
      <c r="X61" s="686"/>
      <c r="Y61" s="686"/>
      <c r="Z61" s="686"/>
      <c r="AA61" s="686"/>
      <c r="AB61" s="686"/>
      <c r="AC61" s="686"/>
      <c r="AD61" s="686"/>
      <c r="AE61" s="175"/>
    </row>
    <row r="62" spans="1:31" ht="6.75" customHeight="1">
      <c r="A62" s="167"/>
      <c r="B62" s="162"/>
      <c r="C62" s="162"/>
      <c r="D62" s="162"/>
      <c r="E62" s="162"/>
      <c r="F62" s="162"/>
      <c r="G62" s="162"/>
      <c r="H62" s="162"/>
      <c r="I62" s="162"/>
      <c r="J62" s="162"/>
      <c r="K62" s="162"/>
      <c r="L62" s="175"/>
      <c r="M62" s="167"/>
      <c r="N62" s="686"/>
      <c r="O62" s="686"/>
      <c r="P62" s="686"/>
      <c r="Q62" s="686"/>
      <c r="R62" s="686"/>
      <c r="S62" s="686"/>
      <c r="T62" s="686"/>
      <c r="U62" s="686"/>
      <c r="V62" s="686"/>
      <c r="W62" s="686"/>
      <c r="X62" s="686"/>
      <c r="Y62" s="686"/>
      <c r="Z62" s="686"/>
      <c r="AA62" s="686"/>
      <c r="AB62" s="686"/>
      <c r="AC62" s="686"/>
      <c r="AD62" s="686"/>
      <c r="AE62" s="175"/>
    </row>
    <row r="63" spans="1:31" ht="6.75" customHeight="1">
      <c r="A63" s="176"/>
      <c r="B63" s="177"/>
      <c r="C63" s="177"/>
      <c r="D63" s="177"/>
      <c r="E63" s="177"/>
      <c r="F63" s="177"/>
      <c r="G63" s="177"/>
      <c r="H63" s="177"/>
      <c r="I63" s="177"/>
      <c r="J63" s="177"/>
      <c r="K63" s="177"/>
      <c r="L63" s="178"/>
      <c r="M63" s="176"/>
      <c r="N63" s="184"/>
      <c r="O63" s="184"/>
      <c r="P63" s="184"/>
      <c r="Q63" s="184"/>
      <c r="R63" s="184"/>
      <c r="S63" s="184"/>
      <c r="T63" s="184"/>
      <c r="U63" s="184"/>
      <c r="V63" s="184"/>
      <c r="W63" s="184"/>
      <c r="X63" s="184"/>
      <c r="Y63" s="184"/>
      <c r="Z63" s="184"/>
      <c r="AA63" s="184"/>
      <c r="AB63" s="184"/>
      <c r="AC63" s="184"/>
      <c r="AD63" s="184"/>
      <c r="AE63" s="178"/>
    </row>
    <row r="64" spans="1:31" ht="6.75" customHeight="1" thickBot="1">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row>
    <row r="65" spans="1:31" ht="6.75" customHeight="1">
      <c r="A65" s="185"/>
      <c r="B65" s="186"/>
      <c r="C65" s="186"/>
      <c r="D65" s="186"/>
      <c r="E65" s="186"/>
      <c r="F65" s="186"/>
      <c r="G65" s="186"/>
      <c r="H65" s="186"/>
      <c r="I65" s="186"/>
      <c r="J65" s="187"/>
      <c r="K65" s="188"/>
      <c r="L65" s="188"/>
      <c r="M65" s="188"/>
      <c r="N65" s="188"/>
      <c r="O65" s="189"/>
      <c r="P65" s="705" t="s">
        <v>33</v>
      </c>
      <c r="Q65" s="188"/>
      <c r="R65" s="188"/>
      <c r="S65" s="190"/>
      <c r="T65" s="191"/>
      <c r="U65" s="191"/>
      <c r="V65" s="191"/>
      <c r="W65" s="191"/>
      <c r="X65" s="191"/>
      <c r="Y65" s="191"/>
      <c r="Z65" s="191"/>
      <c r="AA65" s="191"/>
      <c r="AB65" s="191"/>
      <c r="AC65" s="191"/>
      <c r="AD65" s="191"/>
      <c r="AE65" s="192"/>
    </row>
    <row r="66" spans="1:31" ht="6.75" customHeight="1">
      <c r="A66" s="193"/>
      <c r="B66" s="194"/>
      <c r="C66" s="194"/>
      <c r="D66" s="168"/>
      <c r="E66" s="168"/>
      <c r="F66" s="168"/>
      <c r="G66" s="168"/>
      <c r="H66" s="168"/>
      <c r="I66" s="168"/>
      <c r="J66" s="708" t="s">
        <v>8</v>
      </c>
      <c r="K66" s="709"/>
      <c r="L66" s="709"/>
      <c r="M66" s="709"/>
      <c r="N66" s="197"/>
      <c r="O66" s="198"/>
      <c r="P66" s="706"/>
      <c r="Q66" s="199"/>
      <c r="R66" s="200"/>
      <c r="S66" s="201"/>
      <c r="T66" s="202"/>
      <c r="U66" s="202"/>
      <c r="V66" s="202"/>
      <c r="W66" s="202"/>
      <c r="X66" s="202"/>
      <c r="Y66" s="202"/>
      <c r="Z66" s="202"/>
      <c r="AA66" s="202"/>
      <c r="AB66" s="202"/>
      <c r="AC66" s="202"/>
      <c r="AD66" s="202"/>
      <c r="AE66" s="203"/>
    </row>
    <row r="67" spans="1:31" ht="6.75" customHeight="1">
      <c r="A67" s="691" t="s">
        <v>9</v>
      </c>
      <c r="B67" s="692"/>
      <c r="C67" s="692"/>
      <c r="D67" s="168"/>
      <c r="E67" s="168"/>
      <c r="F67" s="168"/>
      <c r="G67" s="168"/>
      <c r="H67" s="168"/>
      <c r="I67" s="168"/>
      <c r="J67" s="708"/>
      <c r="K67" s="709"/>
      <c r="L67" s="709"/>
      <c r="M67" s="709"/>
      <c r="N67" s="197"/>
      <c r="O67" s="198"/>
      <c r="P67" s="706"/>
      <c r="Q67" s="199"/>
      <c r="R67" s="200"/>
      <c r="S67" s="206"/>
      <c r="T67" s="197"/>
      <c r="U67" s="197"/>
      <c r="V67" s="197"/>
      <c r="W67" s="197"/>
      <c r="X67" s="197"/>
      <c r="Y67" s="197"/>
      <c r="Z67" s="197"/>
      <c r="AA67" s="197"/>
      <c r="AB67" s="197"/>
      <c r="AC67" s="197"/>
      <c r="AD67" s="197"/>
      <c r="AE67" s="207"/>
    </row>
    <row r="68" spans="1:31" ht="6.75" customHeight="1">
      <c r="A68" s="691"/>
      <c r="B68" s="692"/>
      <c r="C68" s="692"/>
      <c r="D68" s="168"/>
      <c r="E68" s="168"/>
      <c r="F68" s="168"/>
      <c r="G68" s="168"/>
      <c r="H68" s="168"/>
      <c r="I68" s="168"/>
      <c r="J68" s="195"/>
      <c r="K68" s="196"/>
      <c r="L68" s="196"/>
      <c r="M68" s="196"/>
      <c r="N68" s="197"/>
      <c r="O68" s="198"/>
      <c r="P68" s="706"/>
      <c r="Q68" s="199"/>
      <c r="R68" s="200"/>
      <c r="S68" s="206"/>
      <c r="T68" s="197"/>
      <c r="U68" s="197"/>
      <c r="V68" s="197"/>
      <c r="W68" s="197"/>
      <c r="X68" s="197"/>
      <c r="Y68" s="197"/>
      <c r="Z68" s="197"/>
      <c r="AA68" s="197"/>
      <c r="AB68" s="197"/>
      <c r="AC68" s="197"/>
      <c r="AD68" s="197"/>
      <c r="AE68" s="207"/>
    </row>
    <row r="69" spans="1:31" ht="6.75" customHeight="1">
      <c r="A69" s="204"/>
      <c r="B69" s="205"/>
      <c r="C69" s="205"/>
      <c r="D69" s="168"/>
      <c r="E69" s="168"/>
      <c r="F69" s="168"/>
      <c r="G69" s="168"/>
      <c r="H69" s="168"/>
      <c r="I69" s="168"/>
      <c r="J69" s="195"/>
      <c r="K69" s="196"/>
      <c r="L69" s="196"/>
      <c r="M69" s="196"/>
      <c r="N69" s="197"/>
      <c r="O69" s="198"/>
      <c r="P69" s="706"/>
      <c r="Q69" s="199"/>
      <c r="R69" s="200"/>
      <c r="S69" s="206"/>
      <c r="T69" s="197"/>
      <c r="U69" s="197"/>
      <c r="V69" s="197"/>
      <c r="W69" s="197"/>
      <c r="X69" s="197"/>
      <c r="Y69" s="197"/>
      <c r="Z69" s="197"/>
      <c r="AA69" s="197"/>
      <c r="AB69" s="197"/>
      <c r="AC69" s="197"/>
      <c r="AD69" s="197"/>
      <c r="AE69" s="207"/>
    </row>
    <row r="70" spans="1:31" ht="6.75" customHeight="1">
      <c r="A70" s="208"/>
      <c r="B70" s="168"/>
      <c r="C70" s="168"/>
      <c r="D70" s="168"/>
      <c r="E70" s="168"/>
      <c r="F70" s="168"/>
      <c r="G70" s="168"/>
      <c r="H70" s="168"/>
      <c r="I70" s="168"/>
      <c r="J70" s="693"/>
      <c r="K70" s="694"/>
      <c r="L70" s="694"/>
      <c r="M70" s="694"/>
      <c r="N70" s="694"/>
      <c r="O70" s="695"/>
      <c r="P70" s="706"/>
      <c r="Q70" s="199"/>
      <c r="R70" s="200"/>
      <c r="S70" s="206"/>
      <c r="T70" s="197"/>
      <c r="U70" s="197"/>
      <c r="V70" s="197"/>
      <c r="W70" s="197"/>
      <c r="X70" s="197"/>
      <c r="Y70" s="197"/>
      <c r="Z70" s="197"/>
      <c r="AA70" s="197"/>
      <c r="AB70" s="197"/>
      <c r="AC70" s="197"/>
      <c r="AD70" s="197"/>
      <c r="AE70" s="207"/>
    </row>
    <row r="71" spans="1:31" ht="6.75" customHeight="1">
      <c r="A71" s="208"/>
      <c r="B71" s="168"/>
      <c r="C71" s="699"/>
      <c r="D71" s="699"/>
      <c r="E71" s="700" t="s">
        <v>7</v>
      </c>
      <c r="F71" s="701"/>
      <c r="G71" s="701"/>
      <c r="H71" s="168"/>
      <c r="I71" s="168"/>
      <c r="J71" s="693"/>
      <c r="K71" s="694"/>
      <c r="L71" s="694"/>
      <c r="M71" s="694"/>
      <c r="N71" s="694"/>
      <c r="O71" s="695"/>
      <c r="P71" s="706"/>
      <c r="Q71" s="199"/>
      <c r="R71" s="200"/>
      <c r="S71" s="206"/>
      <c r="T71" s="197"/>
      <c r="U71" s="197"/>
      <c r="V71" s="197"/>
      <c r="W71" s="197"/>
      <c r="X71" s="197"/>
      <c r="Y71" s="197"/>
      <c r="Z71" s="197"/>
      <c r="AA71" s="197"/>
      <c r="AB71" s="197"/>
      <c r="AC71" s="197"/>
      <c r="AD71" s="197"/>
      <c r="AE71" s="207"/>
    </row>
    <row r="72" spans="1:31" ht="6.75" customHeight="1">
      <c r="A72" s="208"/>
      <c r="B72" s="168"/>
      <c r="C72" s="699"/>
      <c r="D72" s="699"/>
      <c r="E72" s="700"/>
      <c r="F72" s="701"/>
      <c r="G72" s="701"/>
      <c r="H72" s="168"/>
      <c r="I72" s="168"/>
      <c r="J72" s="693"/>
      <c r="K72" s="694"/>
      <c r="L72" s="694"/>
      <c r="M72" s="694"/>
      <c r="N72" s="694"/>
      <c r="O72" s="695"/>
      <c r="P72" s="706"/>
      <c r="Q72" s="199"/>
      <c r="R72" s="200"/>
      <c r="S72" s="206"/>
      <c r="T72" s="197"/>
      <c r="U72" s="197"/>
      <c r="V72" s="197"/>
      <c r="W72" s="197"/>
      <c r="X72" s="197"/>
      <c r="Y72" s="197"/>
      <c r="Z72" s="197"/>
      <c r="AA72" s="197"/>
      <c r="AB72" s="197"/>
      <c r="AC72" s="197"/>
      <c r="AD72" s="197"/>
      <c r="AE72" s="207"/>
    </row>
    <row r="73" spans="1:31" ht="6.75" customHeight="1">
      <c r="A73" s="702" t="s">
        <v>6</v>
      </c>
      <c r="B73" s="700"/>
      <c r="C73" s="699"/>
      <c r="D73" s="699"/>
      <c r="E73" s="700"/>
      <c r="F73" s="701"/>
      <c r="G73" s="701"/>
      <c r="H73" s="700" t="s">
        <v>5</v>
      </c>
      <c r="I73" s="168"/>
      <c r="J73" s="693"/>
      <c r="K73" s="694"/>
      <c r="L73" s="694"/>
      <c r="M73" s="694"/>
      <c r="N73" s="694"/>
      <c r="O73" s="695"/>
      <c r="P73" s="706"/>
      <c r="Q73" s="199"/>
      <c r="R73" s="200"/>
      <c r="S73" s="206"/>
      <c r="T73" s="197"/>
      <c r="U73" s="197"/>
      <c r="V73" s="197"/>
      <c r="W73" s="197"/>
      <c r="X73" s="197"/>
      <c r="Y73" s="197"/>
      <c r="Z73" s="197"/>
      <c r="AA73" s="197"/>
      <c r="AB73" s="197"/>
      <c r="AC73" s="197"/>
      <c r="AD73" s="197"/>
      <c r="AE73" s="207"/>
    </row>
    <row r="74" spans="1:31" ht="6.75" customHeight="1">
      <c r="A74" s="702"/>
      <c r="B74" s="700"/>
      <c r="C74" s="699"/>
      <c r="D74" s="699"/>
      <c r="E74" s="700"/>
      <c r="F74" s="701"/>
      <c r="G74" s="701"/>
      <c r="H74" s="700"/>
      <c r="I74" s="168"/>
      <c r="J74" s="693"/>
      <c r="K74" s="694"/>
      <c r="L74" s="694"/>
      <c r="M74" s="694"/>
      <c r="N74" s="694"/>
      <c r="O74" s="695"/>
      <c r="P74" s="706"/>
      <c r="Q74" s="199"/>
      <c r="R74" s="200"/>
      <c r="S74" s="206"/>
      <c r="T74" s="197"/>
      <c r="U74" s="197"/>
      <c r="V74" s="197"/>
      <c r="W74" s="197"/>
      <c r="X74" s="197"/>
      <c r="Y74" s="197"/>
      <c r="Z74" s="197"/>
      <c r="AA74" s="197"/>
      <c r="AB74" s="197"/>
      <c r="AC74" s="197"/>
      <c r="AD74" s="197"/>
      <c r="AE74" s="207"/>
    </row>
    <row r="75" spans="1:31" ht="6.75" customHeight="1">
      <c r="A75" s="702"/>
      <c r="B75" s="700"/>
      <c r="C75" s="699"/>
      <c r="D75" s="699"/>
      <c r="E75" s="700"/>
      <c r="F75" s="701"/>
      <c r="G75" s="701"/>
      <c r="H75" s="700"/>
      <c r="I75" s="168"/>
      <c r="J75" s="693"/>
      <c r="K75" s="694"/>
      <c r="L75" s="694"/>
      <c r="M75" s="694"/>
      <c r="N75" s="694"/>
      <c r="O75" s="695"/>
      <c r="P75" s="706"/>
      <c r="Q75" s="199"/>
      <c r="R75" s="200"/>
      <c r="S75" s="206"/>
      <c r="T75" s="197"/>
      <c r="U75" s="197"/>
      <c r="V75" s="197"/>
      <c r="W75" s="197"/>
      <c r="X75" s="197"/>
      <c r="Y75" s="197"/>
      <c r="Z75" s="197"/>
      <c r="AA75" s="197"/>
      <c r="AB75" s="197"/>
      <c r="AC75" s="197"/>
      <c r="AD75" s="197"/>
      <c r="AE75" s="207"/>
    </row>
    <row r="76" spans="1:31" ht="6.75" customHeight="1" thickBot="1">
      <c r="A76" s="209"/>
      <c r="B76" s="210"/>
      <c r="C76" s="210"/>
      <c r="D76" s="210"/>
      <c r="E76" s="210"/>
      <c r="F76" s="210"/>
      <c r="G76" s="210"/>
      <c r="H76" s="210"/>
      <c r="I76" s="210"/>
      <c r="J76" s="696"/>
      <c r="K76" s="697"/>
      <c r="L76" s="697"/>
      <c r="M76" s="697"/>
      <c r="N76" s="697"/>
      <c r="O76" s="698"/>
      <c r="P76" s="707"/>
      <c r="Q76" s="211"/>
      <c r="R76" s="212"/>
      <c r="S76" s="213"/>
      <c r="T76" s="214"/>
      <c r="U76" s="214"/>
      <c r="V76" s="214"/>
      <c r="W76" s="214"/>
      <c r="X76" s="214"/>
      <c r="Y76" s="214"/>
      <c r="Z76" s="214"/>
      <c r="AA76" s="214"/>
      <c r="AB76" s="214"/>
      <c r="AC76" s="214"/>
      <c r="AD76" s="214"/>
      <c r="AE76" s="215"/>
    </row>
    <row r="77" spans="29:31" ht="13.5">
      <c r="AC77" s="255" t="s">
        <v>101</v>
      </c>
      <c r="AD77" s="703" t="s">
        <v>265</v>
      </c>
      <c r="AE77" s="703"/>
    </row>
    <row r="79" spans="1:31" ht="13.5">
      <c r="A79" s="157"/>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row>
    <row r="80" spans="1:31" ht="13.5">
      <c r="A80" s="157"/>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row>
    <row r="81" spans="1:31" ht="13.5">
      <c r="A81" s="157"/>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row>
    <row r="82" spans="1:31" ht="13.5">
      <c r="A82" s="157"/>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row>
    <row r="83" spans="1:31" ht="13.5">
      <c r="A83" s="157"/>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row>
    <row r="84" ht="13.5">
      <c r="A84" s="157"/>
    </row>
  </sheetData>
  <sheetProtection/>
  <mergeCells count="68">
    <mergeCell ref="AD77:AE77"/>
    <mergeCell ref="F60:G61"/>
    <mergeCell ref="H60:K61"/>
    <mergeCell ref="P65:P76"/>
    <mergeCell ref="J66:M67"/>
    <mergeCell ref="A67:C68"/>
    <mergeCell ref="J70:O76"/>
    <mergeCell ref="C71:D75"/>
    <mergeCell ref="E71:E75"/>
    <mergeCell ref="F71:G75"/>
    <mergeCell ref="A73:B75"/>
    <mergeCell ref="H73:H75"/>
    <mergeCell ref="M48:O49"/>
    <mergeCell ref="A49:B50"/>
    <mergeCell ref="D49:L50"/>
    <mergeCell ref="N50:AD62"/>
    <mergeCell ref="A52:B53"/>
    <mergeCell ref="C52:C53"/>
    <mergeCell ref="D52:K53"/>
    <mergeCell ref="L52:L53"/>
    <mergeCell ref="A56:C57"/>
    <mergeCell ref="B60:E61"/>
    <mergeCell ref="A40:C44"/>
    <mergeCell ref="D40:L44"/>
    <mergeCell ref="Y40:Z46"/>
    <mergeCell ref="AA40:AB46"/>
    <mergeCell ref="AD40:AE46"/>
    <mergeCell ref="M41:O42"/>
    <mergeCell ref="P41:U42"/>
    <mergeCell ref="P44:W45"/>
    <mergeCell ref="A46:C47"/>
    <mergeCell ref="D46:L47"/>
    <mergeCell ref="D35:L39"/>
    <mergeCell ref="M35:O36"/>
    <mergeCell ref="P35:W36"/>
    <mergeCell ref="O37:V38"/>
    <mergeCell ref="W37:W38"/>
    <mergeCell ref="AA37:AE38"/>
    <mergeCell ref="P39:W40"/>
    <mergeCell ref="AE25:AE28"/>
    <mergeCell ref="M29:N30"/>
    <mergeCell ref="Z29:AA30"/>
    <mergeCell ref="A30:C34"/>
    <mergeCell ref="D30:L34"/>
    <mergeCell ref="O31:W34"/>
    <mergeCell ref="Z31:AA32"/>
    <mergeCell ref="AB31:AE32"/>
    <mergeCell ref="Y34:AE35"/>
    <mergeCell ref="A35:C39"/>
    <mergeCell ref="A25:L29"/>
    <mergeCell ref="O25:W30"/>
    <mergeCell ref="Z25:Z28"/>
    <mergeCell ref="AA25:AA28"/>
    <mergeCell ref="AB25:AB28"/>
    <mergeCell ref="AC25:AD28"/>
    <mergeCell ref="A20:C22"/>
    <mergeCell ref="D20:L22"/>
    <mergeCell ref="Y20:AE22"/>
    <mergeCell ref="A23:C24"/>
    <mergeCell ref="M23:P24"/>
    <mergeCell ref="Z23:AA24"/>
    <mergeCell ref="AC23:AE24"/>
    <mergeCell ref="Z1:AE5"/>
    <mergeCell ref="L4:S7"/>
    <mergeCell ref="AA12:AA13"/>
    <mergeCell ref="AB12:AE13"/>
    <mergeCell ref="A15:K17"/>
    <mergeCell ref="AA15:AE17"/>
  </mergeCells>
  <conditionalFormatting sqref="A25:L29">
    <cfRule type="expression" priority="16" dxfId="1" stopIfTrue="1">
      <formula>$A$25=""</formula>
    </cfRule>
  </conditionalFormatting>
  <conditionalFormatting sqref="D30:L34">
    <cfRule type="expression" priority="15" dxfId="1" stopIfTrue="1">
      <formula>$D$30=""</formula>
    </cfRule>
  </conditionalFormatting>
  <conditionalFormatting sqref="D20:L22">
    <cfRule type="expression" priority="14" dxfId="1" stopIfTrue="1">
      <formula>$D$20=""</formula>
    </cfRule>
  </conditionalFormatting>
  <conditionalFormatting sqref="O25:W34">
    <cfRule type="expression" priority="13" dxfId="1" stopIfTrue="1">
      <formula>$O$25:$W$34=""</formula>
    </cfRule>
  </conditionalFormatting>
  <conditionalFormatting sqref="O37:V38">
    <cfRule type="expression" priority="12" dxfId="1" stopIfTrue="1">
      <formula>$O$37=""</formula>
    </cfRule>
  </conditionalFormatting>
  <conditionalFormatting sqref="P41:U42">
    <cfRule type="expression" priority="11" dxfId="1" stopIfTrue="1">
      <formula>$P$41=""</formula>
    </cfRule>
  </conditionalFormatting>
  <conditionalFormatting sqref="AA15">
    <cfRule type="expression" priority="10" dxfId="1" stopIfTrue="1">
      <formula>$AA$15=""</formula>
    </cfRule>
  </conditionalFormatting>
  <conditionalFormatting sqref="AA25:AA28">
    <cfRule type="expression" priority="9" dxfId="1" stopIfTrue="1">
      <formula>$AA$25=""</formula>
    </cfRule>
  </conditionalFormatting>
  <conditionalFormatting sqref="AC25:AD28">
    <cfRule type="expression" priority="8" dxfId="1" stopIfTrue="1">
      <formula>$AC$25=""</formula>
    </cfRule>
  </conditionalFormatting>
  <conditionalFormatting sqref="AB31:AE32">
    <cfRule type="expression" priority="7" dxfId="1" stopIfTrue="1">
      <formula>$AB$31=""</formula>
    </cfRule>
  </conditionalFormatting>
  <conditionalFormatting sqref="AA37:AE38">
    <cfRule type="expression" priority="6" dxfId="1" stopIfTrue="1">
      <formula>$AA$37=""</formula>
    </cfRule>
  </conditionalFormatting>
  <conditionalFormatting sqref="N50:AD62">
    <cfRule type="expression" priority="5" dxfId="1" stopIfTrue="1">
      <formula>$N$50=""</formula>
    </cfRule>
  </conditionalFormatting>
  <conditionalFormatting sqref="F71:G75">
    <cfRule type="expression" priority="4" dxfId="1" stopIfTrue="1">
      <formula>$F$71=""</formula>
    </cfRule>
  </conditionalFormatting>
  <conditionalFormatting sqref="C71:D75">
    <cfRule type="expression" priority="3" dxfId="1" stopIfTrue="1">
      <formula>$C$71=""</formula>
    </cfRule>
  </conditionalFormatting>
  <conditionalFormatting sqref="B60:E61">
    <cfRule type="expression" priority="2" dxfId="1" stopIfTrue="1">
      <formula>$B$60=""</formula>
    </cfRule>
  </conditionalFormatting>
  <conditionalFormatting sqref="H60:K61">
    <cfRule type="expression" priority="1" dxfId="1" stopIfTrue="1">
      <formula>$H$60=""</formula>
    </cfRule>
  </conditionalFormatting>
  <dataValidations count="2">
    <dataValidation type="list" allowBlank="1" showInputMessage="1" showErrorMessage="1" sqref="C71:D75">
      <formula1>"30,60,90,翌月15,当月月末,翌月末払"</formula1>
    </dataValidation>
    <dataValidation type="list" allowBlank="1" showInputMessage="1" showErrorMessage="1" sqref="F71:G75">
      <formula1>"100,90"</formula1>
    </dataValidation>
  </dataValidations>
  <printOptions horizontalCentered="1"/>
  <pageMargins left="0.5118110236220472" right="0.5118110236220472" top="0.7480314960629921" bottom="0.38" header="0.31496062992125984" footer="0.31496062992125984"/>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15">
    <tabColor theme="0"/>
  </sheetPr>
  <dimension ref="A1:H23"/>
  <sheetViews>
    <sheetView showGridLines="0" view="pageBreakPreview" zoomScale="93" zoomScaleNormal="90" zoomScaleSheetLayoutView="93" zoomScalePageLayoutView="0" workbookViewId="0" topLeftCell="A1">
      <pane ySplit="3" topLeftCell="A4" activePane="bottomLeft" state="frozen"/>
      <selection pane="topLeft" activeCell="L4" sqref="L4:S7"/>
      <selection pane="bottomLeft" activeCell="D14" sqref="D14"/>
    </sheetView>
  </sheetViews>
  <sheetFormatPr defaultColWidth="9.00390625" defaultRowHeight="24" customHeight="1"/>
  <cols>
    <col min="1" max="1" width="5.625" style="78" customWidth="1"/>
    <col min="2" max="2" width="21.625" style="78" customWidth="1"/>
    <col min="3" max="3" width="25.625" style="78" customWidth="1"/>
    <col min="4" max="4" width="10.625" style="78" customWidth="1"/>
    <col min="5" max="5" width="9.625" style="77" customWidth="1"/>
    <col min="6" max="6" width="12.625" style="147" customWidth="1"/>
    <col min="7" max="7" width="15.625" style="147" customWidth="1"/>
    <col min="8" max="8" width="20.625" style="78" customWidth="1"/>
    <col min="9" max="16384" width="9.00390625" style="78" customWidth="1"/>
  </cols>
  <sheetData>
    <row r="1" spans="1:8" ht="33" customHeight="1">
      <c r="A1" s="711" t="s">
        <v>31</v>
      </c>
      <c r="B1" s="711"/>
      <c r="C1" s="711"/>
      <c r="D1" s="711"/>
      <c r="E1" s="711"/>
      <c r="F1" s="711"/>
      <c r="G1" s="711"/>
      <c r="H1" s="711"/>
    </row>
    <row r="2" spans="1:8" s="70" customFormat="1" ht="15" customHeight="1">
      <c r="A2" s="712" t="s">
        <v>121</v>
      </c>
      <c r="B2" s="714" t="s">
        <v>122</v>
      </c>
      <c r="C2" s="69" t="s">
        <v>123</v>
      </c>
      <c r="D2" s="716" t="s">
        <v>124</v>
      </c>
      <c r="E2" s="716" t="s">
        <v>125</v>
      </c>
      <c r="F2" s="718" t="s">
        <v>129</v>
      </c>
      <c r="G2" s="718" t="s">
        <v>130</v>
      </c>
      <c r="H2" s="720" t="s">
        <v>127</v>
      </c>
    </row>
    <row r="3" spans="1:8" s="70" customFormat="1" ht="15" customHeight="1" thickBot="1">
      <c r="A3" s="713"/>
      <c r="B3" s="715"/>
      <c r="C3" s="71" t="s">
        <v>128</v>
      </c>
      <c r="D3" s="717"/>
      <c r="E3" s="717"/>
      <c r="F3" s="719"/>
      <c r="G3" s="719"/>
      <c r="H3" s="721"/>
    </row>
    <row r="4" spans="1:8" s="76" customFormat="1" ht="24" customHeight="1" thickTop="1">
      <c r="A4" s="79"/>
      <c r="B4" s="80" t="s">
        <v>131</v>
      </c>
      <c r="C4" s="81"/>
      <c r="D4" s="82"/>
      <c r="E4" s="83"/>
      <c r="F4" s="84"/>
      <c r="G4" s="85">
        <f>IF(ISBLANK(D4),"",D4*F4)</f>
      </c>
      <c r="H4" s="86"/>
    </row>
    <row r="5" spans="1:8" s="76" customFormat="1" ht="24" customHeight="1">
      <c r="A5" s="87"/>
      <c r="B5" s="88" t="s">
        <v>132</v>
      </c>
      <c r="C5" s="89"/>
      <c r="D5" s="82">
        <v>1</v>
      </c>
      <c r="E5" s="90" t="s">
        <v>133</v>
      </c>
      <c r="F5" s="91"/>
      <c r="G5" s="92"/>
      <c r="H5" s="93" t="s">
        <v>32</v>
      </c>
    </row>
    <row r="6" spans="1:8" s="76" customFormat="1" ht="24" customHeight="1">
      <c r="A6" s="87"/>
      <c r="B6" s="92" t="s">
        <v>105</v>
      </c>
      <c r="C6" s="258"/>
      <c r="D6" s="156" t="str">
        <f>IF(B6="","","1.00")</f>
        <v>1.00</v>
      </c>
      <c r="E6" s="90" t="str">
        <f>IF(B6="","","式")</f>
        <v>式</v>
      </c>
      <c r="F6" s="94"/>
      <c r="G6" s="92"/>
      <c r="H6" s="256"/>
    </row>
    <row r="7" spans="1:8" s="76" customFormat="1" ht="24" customHeight="1">
      <c r="A7" s="87"/>
      <c r="B7" s="92" t="s">
        <v>102</v>
      </c>
      <c r="C7" s="259"/>
      <c r="D7" s="96">
        <v>1</v>
      </c>
      <c r="E7" s="90" t="s">
        <v>133</v>
      </c>
      <c r="F7" s="91"/>
      <c r="G7" s="97"/>
      <c r="H7" s="256"/>
    </row>
    <row r="8" spans="1:8" s="76" customFormat="1" ht="24" customHeight="1">
      <c r="A8" s="87"/>
      <c r="B8" s="98" t="s">
        <v>256</v>
      </c>
      <c r="C8" s="89"/>
      <c r="D8" s="96"/>
      <c r="E8" s="90"/>
      <c r="F8" s="99"/>
      <c r="G8" s="91">
        <f>IF(SUM(G5:G7)=0,"",SUM(G5:G7))</f>
      </c>
      <c r="H8" s="100"/>
    </row>
    <row r="9" spans="1:8" s="76" customFormat="1" ht="24" customHeight="1">
      <c r="A9" s="87"/>
      <c r="B9" s="98"/>
      <c r="C9" s="89"/>
      <c r="D9" s="96"/>
      <c r="E9" s="90"/>
      <c r="F9" s="91"/>
      <c r="G9" s="85"/>
      <c r="H9" s="101"/>
    </row>
    <row r="10" spans="1:8" s="76" customFormat="1" ht="24" customHeight="1">
      <c r="A10" s="102"/>
      <c r="B10" s="88" t="s">
        <v>257</v>
      </c>
      <c r="C10" s="103"/>
      <c r="D10" s="104" t="s">
        <v>142</v>
      </c>
      <c r="E10" s="105" t="s">
        <v>266</v>
      </c>
      <c r="F10" s="106" t="s">
        <v>143</v>
      </c>
      <c r="G10" s="107"/>
      <c r="H10" s="108"/>
    </row>
    <row r="11" spans="1:8" s="76" customFormat="1" ht="24" customHeight="1">
      <c r="A11" s="102"/>
      <c r="B11" s="88"/>
      <c r="C11" s="109"/>
      <c r="D11" s="110"/>
      <c r="E11" s="83"/>
      <c r="F11" s="111"/>
      <c r="G11" s="112"/>
      <c r="H11" s="108"/>
    </row>
    <row r="12" spans="1:8" s="120" customFormat="1" ht="24" customHeight="1">
      <c r="A12" s="113"/>
      <c r="B12" s="114" t="s">
        <v>0</v>
      </c>
      <c r="C12" s="115" t="s">
        <v>1</v>
      </c>
      <c r="D12" s="116" t="s">
        <v>2</v>
      </c>
      <c r="E12" s="115"/>
      <c r="F12" s="117" t="s">
        <v>3</v>
      </c>
      <c r="G12" s="118" t="s">
        <v>4</v>
      </c>
      <c r="H12" s="119"/>
    </row>
    <row r="13" spans="1:8" s="76" customFormat="1" ht="24" customHeight="1">
      <c r="A13" s="87"/>
      <c r="B13" s="98" t="s">
        <v>151</v>
      </c>
      <c r="C13" s="90" t="s">
        <v>152</v>
      </c>
      <c r="D13" s="121">
        <f>VLOOKUP(E10,'保険料率240401'!B8:K54,2,0)</f>
        <v>0.0115</v>
      </c>
      <c r="E13" s="91"/>
      <c r="F13" s="230"/>
      <c r="G13" s="85">
        <f>IF(G10="","",ROUNDUP($G$10*D13*F13,0))</f>
      </c>
      <c r="H13" s="93"/>
    </row>
    <row r="14" spans="1:8" s="76" customFormat="1" ht="24" customHeight="1">
      <c r="A14" s="87"/>
      <c r="B14" s="122" t="s">
        <v>153</v>
      </c>
      <c r="C14" s="90" t="s">
        <v>152</v>
      </c>
      <c r="D14" s="121">
        <f>VLOOKUP(E10,'保険料率240401'!B8:K54,4,0)</f>
        <v>0.0499</v>
      </c>
      <c r="E14" s="91"/>
      <c r="F14" s="230"/>
      <c r="G14" s="85">
        <f>IF(G10="","",ROUNDUP($G$10*D14*F14,0))</f>
      </c>
      <c r="H14" s="95"/>
    </row>
    <row r="15" spans="1:8" s="76" customFormat="1" ht="24" customHeight="1">
      <c r="A15" s="87"/>
      <c r="B15" s="98" t="s">
        <v>42</v>
      </c>
      <c r="C15" s="123" t="s">
        <v>152</v>
      </c>
      <c r="D15" s="121">
        <f>VLOOKUP(E10,'保険料率240401'!B8:K54,6,0)</f>
        <v>0.008</v>
      </c>
      <c r="E15" s="91"/>
      <c r="F15" s="230"/>
      <c r="G15" s="85">
        <f>IF(G10="","",ROUNDUP($G$10*D15*F15,0))</f>
      </c>
      <c r="H15" s="93"/>
    </row>
    <row r="16" spans="1:8" s="76" customFormat="1" ht="24" customHeight="1">
      <c r="A16" s="87"/>
      <c r="B16" s="98" t="s">
        <v>43</v>
      </c>
      <c r="C16" s="90" t="s">
        <v>152</v>
      </c>
      <c r="D16" s="121">
        <f>VLOOKUP(E10,'保険料率240401'!B8:K54,10,0)</f>
        <v>0.0951</v>
      </c>
      <c r="E16" s="91"/>
      <c r="F16" s="230"/>
      <c r="G16" s="124">
        <f>IF(G10="","",ROUNDUP($G$10*D16*F16,0))</f>
      </c>
      <c r="H16" s="93" t="s">
        <v>30</v>
      </c>
    </row>
    <row r="17" spans="1:8" s="76" customFormat="1" ht="24" customHeight="1">
      <c r="A17" s="87"/>
      <c r="B17" s="98" t="s">
        <v>156</v>
      </c>
      <c r="C17" s="125"/>
      <c r="D17" s="126">
        <f>SUM(D13:D16)</f>
        <v>0.16449999999999998</v>
      </c>
      <c r="E17" s="90"/>
      <c r="F17" s="99"/>
      <c r="G17" s="127">
        <f>IF(G10="","",SUM(G13:G16))</f>
      </c>
      <c r="H17" s="108"/>
    </row>
    <row r="18" spans="1:8" s="76" customFormat="1" ht="24" customHeight="1" thickBot="1">
      <c r="A18" s="128"/>
      <c r="B18" s="129"/>
      <c r="C18" s="130"/>
      <c r="D18" s="131"/>
      <c r="E18" s="132"/>
      <c r="F18" s="133"/>
      <c r="G18" s="124">
        <f>IF(G11="","",SUM(G14:G17))</f>
      </c>
      <c r="H18" s="101"/>
    </row>
    <row r="19" spans="1:8" s="76" customFormat="1" ht="24" customHeight="1" thickBot="1">
      <c r="A19" s="128"/>
      <c r="B19" s="98" t="s">
        <v>258</v>
      </c>
      <c r="C19" s="134"/>
      <c r="D19" s="135"/>
      <c r="E19" s="132"/>
      <c r="F19" s="133"/>
      <c r="G19" s="136">
        <f>IF(G10="","",G8+G17)</f>
      </c>
      <c r="H19" s="137"/>
    </row>
    <row r="20" spans="1:8" s="76" customFormat="1" ht="24" customHeight="1">
      <c r="A20" s="138"/>
      <c r="B20" s="139"/>
      <c r="C20" s="140"/>
      <c r="D20" s="141"/>
      <c r="E20" s="142"/>
      <c r="F20" s="143"/>
      <c r="G20" s="144"/>
      <c r="H20" s="145"/>
    </row>
    <row r="21" spans="5:8" s="72" customFormat="1" ht="15" customHeight="1">
      <c r="E21" s="73"/>
      <c r="F21" s="74"/>
      <c r="G21" s="74"/>
      <c r="H21" s="75"/>
    </row>
    <row r="22" spans="3:7" s="76" customFormat="1" ht="15" customHeight="1">
      <c r="C22" s="710" t="s">
        <v>264</v>
      </c>
      <c r="D22" s="710"/>
      <c r="E22" s="710"/>
      <c r="F22" s="710"/>
      <c r="G22" s="710"/>
    </row>
    <row r="23" ht="24" customHeight="1">
      <c r="C23" s="146"/>
    </row>
  </sheetData>
  <sheetProtection/>
  <mergeCells count="9">
    <mergeCell ref="C22:G22"/>
    <mergeCell ref="A1:H1"/>
    <mergeCell ref="A2:A3"/>
    <mergeCell ref="B2:B3"/>
    <mergeCell ref="D2:D3"/>
    <mergeCell ref="E2:E3"/>
    <mergeCell ref="F2:F3"/>
    <mergeCell ref="G2:G3"/>
    <mergeCell ref="H2:H3"/>
  </mergeCells>
  <conditionalFormatting sqref="G5">
    <cfRule type="expression" priority="10" dxfId="1" stopIfTrue="1">
      <formula>$G$5=""</formula>
    </cfRule>
    <cfRule type="expression" priority="18" dxfId="1" stopIfTrue="1">
      <formula>$G$5=""</formula>
    </cfRule>
  </conditionalFormatting>
  <conditionalFormatting sqref="G7:H7">
    <cfRule type="expression" priority="17" dxfId="1" stopIfTrue="1">
      <formula>$G$7=""</formula>
    </cfRule>
  </conditionalFormatting>
  <conditionalFormatting sqref="G10">
    <cfRule type="expression" priority="16" dxfId="1" stopIfTrue="1">
      <formula>$G$10=""</formula>
    </cfRule>
  </conditionalFormatting>
  <conditionalFormatting sqref="F13">
    <cfRule type="expression" priority="8" dxfId="1" stopIfTrue="1">
      <formula>$F$13=""</formula>
    </cfRule>
    <cfRule type="expression" priority="15" dxfId="1" stopIfTrue="1">
      <formula>$F$13=""</formula>
    </cfRule>
  </conditionalFormatting>
  <conditionalFormatting sqref="F14">
    <cfRule type="expression" priority="7" dxfId="1" stopIfTrue="1">
      <formula>$F$14=""</formula>
    </cfRule>
    <cfRule type="expression" priority="14" dxfId="1" stopIfTrue="1">
      <formula>$F$14=""</formula>
    </cfRule>
  </conditionalFormatting>
  <conditionalFormatting sqref="F15">
    <cfRule type="expression" priority="6" dxfId="1" stopIfTrue="1">
      <formula>$F$15=""</formula>
    </cfRule>
    <cfRule type="expression" priority="13" dxfId="1" stopIfTrue="1">
      <formula>$F$15=""</formula>
    </cfRule>
  </conditionalFormatting>
  <conditionalFormatting sqref="F16">
    <cfRule type="expression" priority="5" dxfId="1" stopIfTrue="1">
      <formula>$F$16=""</formula>
    </cfRule>
    <cfRule type="expression" priority="12" dxfId="1" stopIfTrue="1">
      <formula>$F$16=""</formula>
    </cfRule>
  </conditionalFormatting>
  <conditionalFormatting sqref="E10">
    <cfRule type="expression" priority="11" dxfId="1" stopIfTrue="1">
      <formula>$E$10=""</formula>
    </cfRule>
  </conditionalFormatting>
  <conditionalFormatting sqref="G6:H6">
    <cfRule type="expression" priority="9" dxfId="5" stopIfTrue="1">
      <formula>$G$6=""</formula>
    </cfRule>
  </conditionalFormatting>
  <conditionalFormatting sqref="B6">
    <cfRule type="expression" priority="3" dxfId="1" stopIfTrue="1">
      <formula>$G$5=""</formula>
    </cfRule>
    <cfRule type="expression" priority="4" dxfId="1" stopIfTrue="1">
      <formula>$G$5=""</formula>
    </cfRule>
  </conditionalFormatting>
  <conditionalFormatting sqref="B7">
    <cfRule type="expression" priority="1" dxfId="1" stopIfTrue="1">
      <formula>$G$5=""</formula>
    </cfRule>
    <cfRule type="expression" priority="2" dxfId="1" stopIfTrue="1">
      <formula>$G$5=""</formula>
    </cfRule>
  </conditionalFormatting>
  <dataValidations count="4">
    <dataValidation type="list" allowBlank="1" showInputMessage="1" showErrorMessage="1" sqref="H6:H7">
      <formula1>"別紙内訳書のとおり"</formula1>
    </dataValidation>
    <dataValidation type="list" allowBlank="1" showInputMessage="1" showErrorMessage="1" sqref="B7">
      <formula1>"諸経費,一般管理費"</formula1>
    </dataValidation>
    <dataValidation type="list" allowBlank="1" showInputMessage="1" showErrorMessage="1" sqref="B6">
      <formula1>"共通仮設費,現場管理費,間接工事費"</formula1>
    </dataValidation>
    <dataValidation type="list" allowBlank="1" showInputMessage="1" showErrorMessage="1" sqref="E10">
      <formula1>"北海道,青森,岩手,宮城,秋田,山形,福島,茨城,栃木,群馬,埼玉,千葉,東京,神奈川,山梨,長野,新潟,富山,石川,福井,岐阜,静岡,愛知,三重,滋賀,京都,大阪,兵庫,奈良,和歌山,鳥取,島根,岡山,広島,山口,徳島,香川,愛媛,高知,福岡,佐賀,長崎,熊本,大分,宮崎,鹿児島,沖縄"</formula1>
    </dataValidation>
  </dataValidations>
  <printOptions horizontalCentered="1"/>
  <pageMargins left="0.3937007874015748" right="0.3937007874015748" top="0.5905511811023623" bottom="0.36" header="0.7086614173228347" footer="0.43"/>
  <pageSetup horizontalDpi="600" verticalDpi="600" orientation="landscape" paperSize="9" scale="108" r:id="rId3"/>
  <headerFooter alignWithMargins="0">
    <oddFooter>&amp;R&amp;10（&amp;P 頁）</oddFooter>
  </headerFooter>
  <legacyDrawing r:id="rId2"/>
</worksheet>
</file>

<file path=xl/worksheets/sheet4.xml><?xml version="1.0" encoding="utf-8"?>
<worksheet xmlns="http://schemas.openxmlformats.org/spreadsheetml/2006/main" xmlns:r="http://schemas.openxmlformats.org/officeDocument/2006/relationships">
  <sheetPr>
    <tabColor rgb="FFFFFF00"/>
  </sheetPr>
  <dimension ref="A1:J52"/>
  <sheetViews>
    <sheetView showGridLines="0" zoomScale="90" zoomScaleNormal="90" zoomScalePageLayoutView="0" workbookViewId="0" topLeftCell="A1">
      <selection activeCell="A1" sqref="A1"/>
    </sheetView>
  </sheetViews>
  <sheetFormatPr defaultColWidth="9.00390625" defaultRowHeight="13.5"/>
  <cols>
    <col min="1" max="1" width="5.625" style="266" customWidth="1"/>
    <col min="2" max="2" width="21.625" style="266" customWidth="1"/>
    <col min="3" max="3" width="25.625" style="266" customWidth="1"/>
    <col min="4" max="4" width="10.625" style="266" customWidth="1"/>
    <col min="5" max="5" width="9.625" style="267" customWidth="1"/>
    <col min="6" max="6" width="12.625" style="268" customWidth="1"/>
    <col min="7" max="7" width="15.625" style="268" customWidth="1"/>
    <col min="8" max="8" width="20.625" style="266" customWidth="1"/>
    <col min="9" max="16384" width="9.00390625" style="266" customWidth="1"/>
  </cols>
  <sheetData>
    <row r="1" spans="1:2" ht="42" customHeight="1">
      <c r="A1" s="264"/>
      <c r="B1" s="265" t="s">
        <v>120</v>
      </c>
    </row>
    <row r="2" spans="1:8" s="270" customFormat="1" ht="12.75" customHeight="1">
      <c r="A2" s="728" t="s">
        <v>121</v>
      </c>
      <c r="B2" s="730" t="s">
        <v>122</v>
      </c>
      <c r="C2" s="269" t="s">
        <v>123</v>
      </c>
      <c r="D2" s="732" t="s">
        <v>124</v>
      </c>
      <c r="E2" s="732" t="s">
        <v>125</v>
      </c>
      <c r="F2" s="735" t="s">
        <v>126</v>
      </c>
      <c r="G2" s="736"/>
      <c r="H2" s="722" t="s">
        <v>127</v>
      </c>
    </row>
    <row r="3" spans="1:8" s="270" customFormat="1" ht="12.75" customHeight="1">
      <c r="A3" s="729"/>
      <c r="B3" s="731"/>
      <c r="C3" s="271" t="s">
        <v>128</v>
      </c>
      <c r="D3" s="733"/>
      <c r="E3" s="734"/>
      <c r="F3" s="272" t="s">
        <v>129</v>
      </c>
      <c r="G3" s="273" t="s">
        <v>130</v>
      </c>
      <c r="H3" s="723"/>
    </row>
    <row r="4" spans="1:8" s="282" customFormat="1" ht="24" customHeight="1">
      <c r="A4" s="274"/>
      <c r="B4" s="275" t="s">
        <v>131</v>
      </c>
      <c r="C4" s="276"/>
      <c r="D4" s="277"/>
      <c r="E4" s="278"/>
      <c r="F4" s="279"/>
      <c r="G4" s="280">
        <f>IF(ISBLANK(D4),"",D4*F4)</f>
      </c>
      <c r="H4" s="281"/>
    </row>
    <row r="5" spans="1:8" s="282" customFormat="1" ht="24" customHeight="1">
      <c r="A5" s="274"/>
      <c r="B5" s="275" t="s">
        <v>132</v>
      </c>
      <c r="C5" s="276"/>
      <c r="D5" s="283">
        <v>1</v>
      </c>
      <c r="E5" s="278" t="s">
        <v>133</v>
      </c>
      <c r="F5" s="279"/>
      <c r="G5" s="284">
        <v>20000000</v>
      </c>
      <c r="H5" s="281" t="s">
        <v>134</v>
      </c>
    </row>
    <row r="6" spans="1:8" s="282" customFormat="1" ht="24" customHeight="1">
      <c r="A6" s="274"/>
      <c r="B6" s="275" t="s">
        <v>135</v>
      </c>
      <c r="C6" s="276"/>
      <c r="D6" s="277">
        <v>1</v>
      </c>
      <c r="E6" s="278" t="s">
        <v>133</v>
      </c>
      <c r="F6" s="279"/>
      <c r="G6" s="284">
        <v>5000000</v>
      </c>
      <c r="H6" s="281" t="s">
        <v>134</v>
      </c>
    </row>
    <row r="7" spans="1:8" s="282" customFormat="1" ht="24" customHeight="1">
      <c r="A7" s="274"/>
      <c r="B7" s="275" t="s">
        <v>136</v>
      </c>
      <c r="C7" s="276"/>
      <c r="D7" s="277">
        <v>1</v>
      </c>
      <c r="E7" s="278" t="s">
        <v>133</v>
      </c>
      <c r="F7" s="279"/>
      <c r="G7" s="284">
        <f>28300000-20000000-5000000-1215904-15989+665</f>
        <v>2068772</v>
      </c>
      <c r="H7" s="281"/>
    </row>
    <row r="8" spans="1:8" s="282" customFormat="1" ht="24" customHeight="1">
      <c r="A8" s="274"/>
      <c r="B8" s="285" t="s">
        <v>137</v>
      </c>
      <c r="C8" s="276"/>
      <c r="D8" s="277"/>
      <c r="E8" s="278"/>
      <c r="F8" s="279"/>
      <c r="G8" s="280">
        <f>SUM(G5:G7)</f>
        <v>27068772</v>
      </c>
      <c r="H8" s="286" t="s">
        <v>138</v>
      </c>
    </row>
    <row r="9" spans="1:8" s="282" customFormat="1" ht="24" customHeight="1">
      <c r="A9" s="274"/>
      <c r="B9" s="285"/>
      <c r="C9" s="276"/>
      <c r="D9" s="277"/>
      <c r="E9" s="278"/>
      <c r="F9" s="279"/>
      <c r="G9" s="280"/>
      <c r="H9" s="286"/>
    </row>
    <row r="10" spans="1:8" s="282" customFormat="1" ht="24" customHeight="1">
      <c r="A10" s="274"/>
      <c r="B10" s="275"/>
      <c r="C10" s="287" t="s">
        <v>139</v>
      </c>
      <c r="D10" s="277"/>
      <c r="E10" s="278"/>
      <c r="F10" s="288" t="s">
        <v>140</v>
      </c>
      <c r="G10" s="289">
        <f>IF(ISBLANK(D10),"",D10*#REF!)</f>
      </c>
      <c r="H10" s="281"/>
    </row>
    <row r="11" spans="1:8" s="282" customFormat="1" ht="24" customHeight="1">
      <c r="A11" s="290"/>
      <c r="B11" s="275" t="s">
        <v>141</v>
      </c>
      <c r="C11" s="291"/>
      <c r="D11" s="292" t="s">
        <v>142</v>
      </c>
      <c r="E11" s="293" t="s">
        <v>49</v>
      </c>
      <c r="F11" s="294" t="s">
        <v>143</v>
      </c>
      <c r="G11" s="295">
        <v>8415000</v>
      </c>
      <c r="H11" s="296"/>
    </row>
    <row r="12" spans="1:8" s="282" customFormat="1" ht="24" customHeight="1">
      <c r="A12" s="290"/>
      <c r="B12" s="275"/>
      <c r="C12" s="297"/>
      <c r="D12" s="298" t="s">
        <v>144</v>
      </c>
      <c r="E12" s="278"/>
      <c r="F12" s="298" t="s">
        <v>145</v>
      </c>
      <c r="G12" s="299"/>
      <c r="H12" s="300"/>
    </row>
    <row r="13" spans="1:8" s="308" customFormat="1" ht="24" customHeight="1">
      <c r="A13" s="301"/>
      <c r="B13" s="302" t="s">
        <v>146</v>
      </c>
      <c r="C13" s="303" t="s">
        <v>147</v>
      </c>
      <c r="D13" s="304" t="s">
        <v>148</v>
      </c>
      <c r="E13" s="305"/>
      <c r="F13" s="305" t="s">
        <v>149</v>
      </c>
      <c r="G13" s="306" t="s">
        <v>150</v>
      </c>
      <c r="H13" s="307"/>
    </row>
    <row r="14" spans="1:10" s="282" customFormat="1" ht="24" customHeight="1">
      <c r="A14" s="274"/>
      <c r="B14" s="285" t="s">
        <v>151</v>
      </c>
      <c r="C14" s="278" t="s">
        <v>152</v>
      </c>
      <c r="D14" s="309">
        <v>0.009</v>
      </c>
      <c r="E14" s="279"/>
      <c r="F14" s="310">
        <v>0.95</v>
      </c>
      <c r="G14" s="280">
        <f>$G$11*D14*F14</f>
        <v>71948.25</v>
      </c>
      <c r="H14" s="281"/>
      <c r="J14" s="311"/>
    </row>
    <row r="15" spans="1:10" s="282" customFormat="1" ht="24" customHeight="1">
      <c r="A15" s="274"/>
      <c r="B15" s="285" t="s">
        <v>153</v>
      </c>
      <c r="C15" s="278" t="s">
        <v>152</v>
      </c>
      <c r="D15" s="309">
        <v>0.04955</v>
      </c>
      <c r="E15" s="279"/>
      <c r="F15" s="310">
        <v>0.95</v>
      </c>
      <c r="G15" s="280">
        <f>$G$11*D15*F15</f>
        <v>396115.08749999997</v>
      </c>
      <c r="H15" s="312" t="s">
        <v>154</v>
      </c>
      <c r="J15" s="311"/>
    </row>
    <row r="16" spans="1:10" s="282" customFormat="1" ht="24" customHeight="1">
      <c r="A16" s="274"/>
      <c r="B16" s="285" t="s">
        <v>42</v>
      </c>
      <c r="C16" s="313" t="s">
        <v>152</v>
      </c>
      <c r="D16" s="309">
        <v>0.0079</v>
      </c>
      <c r="E16" s="279"/>
      <c r="F16" s="310">
        <v>0.52</v>
      </c>
      <c r="G16" s="280">
        <f>$G$11*D16*F16</f>
        <v>34568.82</v>
      </c>
      <c r="H16" s="281"/>
      <c r="J16" s="311"/>
    </row>
    <row r="17" spans="1:10" s="282" customFormat="1" ht="24" customHeight="1">
      <c r="A17" s="274"/>
      <c r="B17" s="285" t="s">
        <v>43</v>
      </c>
      <c r="C17" s="278" t="s">
        <v>152</v>
      </c>
      <c r="D17" s="309">
        <v>0.09114</v>
      </c>
      <c r="E17" s="279"/>
      <c r="F17" s="310">
        <v>0.95</v>
      </c>
      <c r="G17" s="280">
        <f>$G$11*D17*F17</f>
        <v>728595.945</v>
      </c>
      <c r="H17" s="312" t="s">
        <v>155</v>
      </c>
      <c r="J17" s="311"/>
    </row>
    <row r="18" spans="1:8" s="282" customFormat="1" ht="24" customHeight="1">
      <c r="A18" s="274"/>
      <c r="B18" s="285" t="s">
        <v>156</v>
      </c>
      <c r="C18" s="276"/>
      <c r="D18" s="314">
        <f>SUM(D14:D17)</f>
        <v>0.15759</v>
      </c>
      <c r="E18" s="278"/>
      <c r="F18" s="279"/>
      <c r="G18" s="289">
        <f>SUM(G14:G17)</f>
        <v>1231228.1025</v>
      </c>
      <c r="H18" s="286" t="s">
        <v>145</v>
      </c>
    </row>
    <row r="19" spans="1:8" s="282" customFormat="1" ht="24" customHeight="1" thickBot="1">
      <c r="A19" s="315"/>
      <c r="B19" s="316"/>
      <c r="C19" s="317"/>
      <c r="D19" s="318"/>
      <c r="E19" s="319"/>
      <c r="F19" s="289"/>
      <c r="G19" s="320"/>
      <c r="H19" s="321"/>
    </row>
    <row r="20" spans="1:8" s="282" customFormat="1" ht="24" customHeight="1" thickBot="1">
      <c r="A20" s="322"/>
      <c r="B20" s="323" t="s">
        <v>157</v>
      </c>
      <c r="C20" s="324"/>
      <c r="D20" s="325"/>
      <c r="E20" s="326"/>
      <c r="F20" s="327"/>
      <c r="G20" s="328">
        <f>G8+G18</f>
        <v>28300000.1025</v>
      </c>
      <c r="H20" s="329" t="s">
        <v>158</v>
      </c>
    </row>
    <row r="21" spans="5:8" s="330" customFormat="1" ht="16.5" customHeight="1">
      <c r="E21" s="331"/>
      <c r="F21" s="332"/>
      <c r="G21" s="332"/>
      <c r="H21" s="333" t="s">
        <v>159</v>
      </c>
    </row>
    <row r="22" spans="3:7" s="1" customFormat="1" ht="15" customHeight="1">
      <c r="C22" s="724" t="s">
        <v>160</v>
      </c>
      <c r="D22" s="724"/>
      <c r="E22" s="724"/>
      <c r="F22" s="724"/>
      <c r="G22" s="724"/>
    </row>
    <row r="23" ht="14.25" thickBot="1"/>
    <row r="24" spans="1:8" ht="21" customHeight="1">
      <c r="A24" s="334"/>
      <c r="B24" s="334"/>
      <c r="C24" s="334"/>
      <c r="D24" s="334"/>
      <c r="E24" s="335"/>
      <c r="F24" s="336"/>
      <c r="G24" s="336"/>
      <c r="H24" s="334"/>
    </row>
    <row r="25" spans="1:8" s="341" customFormat="1" ht="21" customHeight="1">
      <c r="A25" s="337"/>
      <c r="B25" s="338" t="s">
        <v>161</v>
      </c>
      <c r="C25" s="337"/>
      <c r="D25" s="337"/>
      <c r="E25" s="339"/>
      <c r="F25" s="340"/>
      <c r="G25" s="340"/>
      <c r="H25" s="337"/>
    </row>
    <row r="26" spans="1:8" s="341" customFormat="1" ht="21" customHeight="1">
      <c r="A26" s="337"/>
      <c r="B26" s="338" t="s">
        <v>162</v>
      </c>
      <c r="C26" s="337"/>
      <c r="D26" s="337"/>
      <c r="E26" s="339"/>
      <c r="F26" s="340"/>
      <c r="G26" s="340"/>
      <c r="H26" s="337"/>
    </row>
    <row r="27" spans="1:8" s="341" customFormat="1" ht="21" customHeight="1">
      <c r="A27" s="337"/>
      <c r="B27" s="338" t="s">
        <v>163</v>
      </c>
      <c r="C27" s="337"/>
      <c r="D27" s="337"/>
      <c r="E27" s="339"/>
      <c r="F27" s="340"/>
      <c r="G27" s="340"/>
      <c r="H27" s="337"/>
    </row>
    <row r="28" spans="1:8" s="341" customFormat="1" ht="21" customHeight="1">
      <c r="A28" s="337"/>
      <c r="B28" s="338" t="s">
        <v>164</v>
      </c>
      <c r="C28" s="337"/>
      <c r="D28" s="337"/>
      <c r="E28" s="339"/>
      <c r="F28" s="340"/>
      <c r="G28" s="340"/>
      <c r="H28" s="337"/>
    </row>
    <row r="29" spans="1:8" s="341" customFormat="1" ht="21" customHeight="1">
      <c r="A29" s="337"/>
      <c r="B29" s="338" t="s">
        <v>165</v>
      </c>
      <c r="C29" s="337"/>
      <c r="D29" s="337"/>
      <c r="E29" s="339"/>
      <c r="F29" s="340"/>
      <c r="G29" s="340"/>
      <c r="H29" s="337"/>
    </row>
    <row r="30" spans="1:8" s="341" customFormat="1" ht="21" customHeight="1">
      <c r="A30" s="337"/>
      <c r="B30" s="338" t="s">
        <v>166</v>
      </c>
      <c r="C30" s="337"/>
      <c r="D30" s="337"/>
      <c r="E30" s="339"/>
      <c r="F30" s="340"/>
      <c r="G30" s="340"/>
      <c r="H30" s="337"/>
    </row>
    <row r="31" spans="2:7" s="341" customFormat="1" ht="21" customHeight="1">
      <c r="B31" s="338" t="s">
        <v>167</v>
      </c>
      <c r="E31" s="342"/>
      <c r="F31" s="343"/>
      <c r="G31" s="343"/>
    </row>
    <row r="32" spans="2:7" s="341" customFormat="1" ht="21" customHeight="1">
      <c r="B32" s="338" t="s">
        <v>168</v>
      </c>
      <c r="E32" s="342"/>
      <c r="F32" s="343"/>
      <c r="G32" s="343"/>
    </row>
    <row r="33" spans="2:7" s="341" customFormat="1" ht="21" customHeight="1">
      <c r="B33" s="338" t="s">
        <v>169</v>
      </c>
      <c r="E33" s="342"/>
      <c r="F33" s="343"/>
      <c r="G33" s="343"/>
    </row>
    <row r="34" spans="2:7" s="341" customFormat="1" ht="21" customHeight="1">
      <c r="B34" s="344" t="s">
        <v>170</v>
      </c>
      <c r="E34" s="342"/>
      <c r="F34" s="343"/>
      <c r="G34" s="343"/>
    </row>
    <row r="35" spans="2:7" s="341" customFormat="1" ht="21" customHeight="1">
      <c r="B35" s="344"/>
      <c r="E35" s="342"/>
      <c r="F35" s="343"/>
      <c r="G35" s="343"/>
    </row>
    <row r="36" ht="21" customHeight="1">
      <c r="B36" s="345" t="s">
        <v>171</v>
      </c>
    </row>
    <row r="37" ht="21" customHeight="1">
      <c r="B37" s="346" t="s">
        <v>172</v>
      </c>
    </row>
    <row r="38" spans="2:3" ht="21" customHeight="1">
      <c r="B38" s="347" t="s">
        <v>173</v>
      </c>
      <c r="C38" s="348" t="s">
        <v>174</v>
      </c>
    </row>
    <row r="39" spans="2:3" ht="21" customHeight="1">
      <c r="B39" s="347" t="s">
        <v>175</v>
      </c>
      <c r="C39" s="348" t="s">
        <v>176</v>
      </c>
    </row>
    <row r="40" spans="2:3" ht="21" customHeight="1">
      <c r="B40" s="347" t="s">
        <v>177</v>
      </c>
      <c r="C40" s="348" t="s">
        <v>178</v>
      </c>
    </row>
    <row r="41" spans="2:8" ht="21" customHeight="1">
      <c r="B41" s="346" t="s">
        <v>179</v>
      </c>
      <c r="E41" s="348" t="s">
        <v>180</v>
      </c>
      <c r="H41" s="349"/>
    </row>
    <row r="42" spans="2:7" ht="21" customHeight="1">
      <c r="B42" s="725" t="s">
        <v>181</v>
      </c>
      <c r="C42" s="350" t="s">
        <v>182</v>
      </c>
      <c r="D42" s="351"/>
      <c r="E42" s="352"/>
      <c r="F42" s="353"/>
      <c r="G42" s="354"/>
    </row>
    <row r="43" spans="2:7" ht="21" customHeight="1">
      <c r="B43" s="726"/>
      <c r="C43" s="355" t="s">
        <v>183</v>
      </c>
      <c r="D43" s="356"/>
      <c r="E43" s="357"/>
      <c r="F43" s="358"/>
      <c r="G43" s="359"/>
    </row>
    <row r="44" spans="2:7" ht="21" customHeight="1">
      <c r="B44" s="726"/>
      <c r="C44" s="355" t="s">
        <v>184</v>
      </c>
      <c r="D44" s="356"/>
      <c r="E44" s="357"/>
      <c r="F44" s="358"/>
      <c r="G44" s="359"/>
    </row>
    <row r="45" spans="2:7" ht="21" customHeight="1">
      <c r="B45" s="727"/>
      <c r="C45" s="360" t="s">
        <v>185</v>
      </c>
      <c r="D45" s="361"/>
      <c r="E45" s="362"/>
      <c r="F45" s="363"/>
      <c r="G45" s="364"/>
    </row>
    <row r="46" spans="2:7" ht="21" customHeight="1">
      <c r="B46" s="726" t="s">
        <v>186</v>
      </c>
      <c r="C46" s="355" t="s">
        <v>187</v>
      </c>
      <c r="D46" s="356"/>
      <c r="E46" s="357"/>
      <c r="F46" s="358"/>
      <c r="G46" s="359"/>
    </row>
    <row r="47" spans="2:7" ht="21" customHeight="1">
      <c r="B47" s="726"/>
      <c r="C47" s="355" t="s">
        <v>188</v>
      </c>
      <c r="D47" s="356"/>
      <c r="E47" s="357"/>
      <c r="F47" s="358"/>
      <c r="G47" s="359"/>
    </row>
    <row r="48" spans="2:7" ht="21" customHeight="1">
      <c r="B48" s="726"/>
      <c r="C48" s="355" t="s">
        <v>189</v>
      </c>
      <c r="D48" s="356"/>
      <c r="E48" s="357"/>
      <c r="F48" s="358"/>
      <c r="G48" s="359"/>
    </row>
    <row r="49" spans="2:7" ht="21" customHeight="1">
      <c r="B49" s="726"/>
      <c r="C49" s="355" t="s">
        <v>190</v>
      </c>
      <c r="D49" s="356"/>
      <c r="E49" s="357"/>
      <c r="F49" s="358"/>
      <c r="G49" s="359"/>
    </row>
    <row r="50" spans="2:7" ht="21" customHeight="1">
      <c r="B50" s="727"/>
      <c r="C50" s="360" t="s">
        <v>191</v>
      </c>
      <c r="D50" s="361"/>
      <c r="E50" s="362"/>
      <c r="F50" s="363"/>
      <c r="G50" s="364"/>
    </row>
    <row r="51" ht="21" customHeight="1">
      <c r="C51" s="365"/>
    </row>
    <row r="52" ht="21" customHeight="1">
      <c r="C52" s="365"/>
    </row>
    <row r="53" ht="21" customHeight="1"/>
  </sheetData>
  <sheetProtection password="FA36" sheet="1" objects="1" scenarios="1" selectLockedCells="1"/>
  <mergeCells count="9">
    <mergeCell ref="H2:H3"/>
    <mergeCell ref="C22:G22"/>
    <mergeCell ref="B42:B45"/>
    <mergeCell ref="B46:B50"/>
    <mergeCell ref="A2:A3"/>
    <mergeCell ref="B2:B3"/>
    <mergeCell ref="D2:D3"/>
    <mergeCell ref="E2:E3"/>
    <mergeCell ref="F2:G2"/>
  </mergeCells>
  <hyperlinks>
    <hyperlink ref="C38" r:id="rId1" display="http://www.mhlw.go.jp/stf/seisakunitsuite/bunya/0000108634.html"/>
    <hyperlink ref="C39" r:id="rId2" display="https://www.kyoukaikenpo.or.jp/g3/cat330/sb3130/h28/280203"/>
    <hyperlink ref="C40" r:id="rId3" display="https://www.nenkin.go.jp/service/seidozenpan/yakuwari/20150518.html#cmskousei"/>
    <hyperlink ref="E41" r:id="rId4" display="http://www.mlit.go.jp/common/001090440.pdf"/>
  </hyperlinks>
  <printOptions horizontalCentered="1"/>
  <pageMargins left="0.15748031496062992" right="0.15748031496062992" top="0.5905511811023623" bottom="0.1968503937007874" header="0.7086614173228347" footer="0"/>
  <pageSetup horizontalDpi="600" verticalDpi="600" orientation="portrait" paperSize="8" scale="115" r:id="rId6"/>
  <headerFooter alignWithMargins="0">
    <oddHeader>&amp;C&amp;"ＭＳ Ｐゴシック,太字"&amp;14&amp;U工事費総括表</oddHeader>
  </headerFooter>
  <drawing r:id="rId5"/>
</worksheet>
</file>

<file path=xl/worksheets/sheet5.xml><?xml version="1.0" encoding="utf-8"?>
<worksheet xmlns="http://schemas.openxmlformats.org/spreadsheetml/2006/main" xmlns:r="http://schemas.openxmlformats.org/officeDocument/2006/relationships">
  <sheetPr codeName="Sheet5">
    <tabColor theme="0"/>
  </sheetPr>
  <dimension ref="A1:S60"/>
  <sheetViews>
    <sheetView view="pageBreakPreview" zoomScaleSheetLayoutView="100" zoomScalePageLayoutView="0" workbookViewId="0" topLeftCell="A1">
      <pane ySplit="3" topLeftCell="A4" activePane="bottomLeft" state="frozen"/>
      <selection pane="topLeft" activeCell="L4" sqref="L4:S7"/>
      <selection pane="bottomLeft" activeCell="E20" sqref="E20"/>
    </sheetView>
  </sheetViews>
  <sheetFormatPr defaultColWidth="9.00390625" defaultRowHeight="24" customHeight="1"/>
  <cols>
    <col min="1" max="1" width="7.50390625" style="148" customWidth="1"/>
    <col min="2" max="2" width="26.25390625" style="148" customWidth="1"/>
    <col min="3" max="3" width="26.25390625" style="151" customWidth="1"/>
    <col min="4" max="4" width="12.50390625" style="148" customWidth="1"/>
    <col min="5" max="5" width="10.00390625" style="152" customWidth="1"/>
    <col min="6" max="6" width="15.00390625" style="153" customWidth="1"/>
    <col min="7" max="7" width="18.75390625" style="153" customWidth="1"/>
    <col min="8" max="8" width="25.00390625" style="151" customWidth="1"/>
    <col min="9" max="16384" width="9.00390625" style="148" customWidth="1"/>
  </cols>
  <sheetData>
    <row r="1" spans="1:8" ht="27" customHeight="1">
      <c r="A1" s="737" t="s">
        <v>259</v>
      </c>
      <c r="B1" s="737"/>
      <c r="C1" s="737"/>
      <c r="D1" s="737"/>
      <c r="E1" s="737"/>
      <c r="F1" s="737"/>
      <c r="G1" s="737"/>
      <c r="H1" s="737"/>
    </row>
    <row r="2" spans="1:8" s="3" customFormat="1" ht="15.75" customHeight="1">
      <c r="A2" s="738" t="s">
        <v>121</v>
      </c>
      <c r="B2" s="740" t="s">
        <v>122</v>
      </c>
      <c r="C2" s="2" t="s">
        <v>123</v>
      </c>
      <c r="D2" s="742" t="s">
        <v>124</v>
      </c>
      <c r="E2" s="744" t="s">
        <v>125</v>
      </c>
      <c r="F2" s="744" t="s">
        <v>129</v>
      </c>
      <c r="G2" s="744" t="s">
        <v>130</v>
      </c>
      <c r="H2" s="746" t="s">
        <v>127</v>
      </c>
    </row>
    <row r="3" spans="1:8" s="3" customFormat="1" ht="15" customHeight="1" thickBot="1">
      <c r="A3" s="739"/>
      <c r="B3" s="741"/>
      <c r="C3" s="4" t="s">
        <v>128</v>
      </c>
      <c r="D3" s="743"/>
      <c r="E3" s="745"/>
      <c r="F3" s="745"/>
      <c r="G3" s="745"/>
      <c r="H3" s="747"/>
    </row>
    <row r="4" spans="1:19" s="1" customFormat="1" ht="24" customHeight="1" thickTop="1">
      <c r="A4" s="149"/>
      <c r="B4" s="217"/>
      <c r="C4" s="218"/>
      <c r="D4" s="219"/>
      <c r="E4" s="220"/>
      <c r="F4" s="221"/>
      <c r="G4" s="229">
        <f>IF(ISBLANK(D4),"",INT(D4*F4))</f>
      </c>
      <c r="H4" s="222"/>
      <c r="L4" s="257"/>
      <c r="M4" s="257"/>
      <c r="N4" s="257"/>
      <c r="O4" s="257"/>
      <c r="P4" s="257"/>
      <c r="Q4" s="257"/>
      <c r="R4" s="257"/>
      <c r="S4" s="257"/>
    </row>
    <row r="5" spans="1:19" s="1" customFormat="1" ht="24" customHeight="1">
      <c r="A5" s="150"/>
      <c r="B5" s="223"/>
      <c r="C5" s="224"/>
      <c r="D5" s="225"/>
      <c r="E5" s="226"/>
      <c r="F5" s="227"/>
      <c r="G5" s="99">
        <f aca="true" t="shared" si="0" ref="G5:G60">IF(ISBLANK(D5),"",INT(D5*F5))</f>
      </c>
      <c r="H5" s="228"/>
      <c r="L5" s="257"/>
      <c r="M5" s="257"/>
      <c r="N5" s="257"/>
      <c r="O5" s="257"/>
      <c r="P5" s="257"/>
      <c r="Q5" s="257"/>
      <c r="R5" s="257"/>
      <c r="S5" s="257"/>
    </row>
    <row r="6" spans="1:19" s="1" customFormat="1" ht="24" customHeight="1">
      <c r="A6" s="150"/>
      <c r="B6" s="223"/>
      <c r="C6" s="224"/>
      <c r="D6" s="225"/>
      <c r="E6" s="226"/>
      <c r="F6" s="227"/>
      <c r="G6" s="99">
        <f t="shared" si="0"/>
      </c>
      <c r="H6" s="228"/>
      <c r="L6" s="257"/>
      <c r="M6" s="257"/>
      <c r="N6" s="257"/>
      <c r="O6" s="257"/>
      <c r="P6" s="257"/>
      <c r="Q6" s="257"/>
      <c r="R6" s="257"/>
      <c r="S6" s="257"/>
    </row>
    <row r="7" spans="1:19" s="1" customFormat="1" ht="24" customHeight="1">
      <c r="A7" s="150"/>
      <c r="B7" s="223"/>
      <c r="C7" s="224"/>
      <c r="D7" s="225"/>
      <c r="E7" s="226"/>
      <c r="F7" s="227"/>
      <c r="G7" s="99">
        <f t="shared" si="0"/>
      </c>
      <c r="H7" s="228"/>
      <c r="L7" s="257"/>
      <c r="M7" s="257"/>
      <c r="N7" s="257"/>
      <c r="O7" s="257"/>
      <c r="P7" s="257"/>
      <c r="Q7" s="257"/>
      <c r="R7" s="257"/>
      <c r="S7" s="257"/>
    </row>
    <row r="8" spans="1:8" s="1" customFormat="1" ht="24" customHeight="1">
      <c r="A8" s="150"/>
      <c r="B8" s="223"/>
      <c r="C8" s="224"/>
      <c r="D8" s="225"/>
      <c r="E8" s="226"/>
      <c r="F8" s="227"/>
      <c r="G8" s="99">
        <f t="shared" si="0"/>
      </c>
      <c r="H8" s="228"/>
    </row>
    <row r="9" spans="1:8" s="1" customFormat="1" ht="24" customHeight="1">
      <c r="A9" s="150"/>
      <c r="B9" s="223"/>
      <c r="C9" s="224"/>
      <c r="D9" s="225"/>
      <c r="E9" s="226"/>
      <c r="F9" s="227"/>
      <c r="G9" s="99">
        <f t="shared" si="0"/>
      </c>
      <c r="H9" s="228"/>
    </row>
    <row r="10" spans="1:8" s="1" customFormat="1" ht="24" customHeight="1">
      <c r="A10" s="150"/>
      <c r="B10" s="223"/>
      <c r="C10" s="224"/>
      <c r="D10" s="225"/>
      <c r="E10" s="226"/>
      <c r="F10" s="227"/>
      <c r="G10" s="99">
        <f t="shared" si="0"/>
      </c>
      <c r="H10" s="228"/>
    </row>
    <row r="11" spans="1:8" s="1" customFormat="1" ht="24" customHeight="1">
      <c r="A11" s="150"/>
      <c r="B11" s="223"/>
      <c r="C11" s="224"/>
      <c r="D11" s="225"/>
      <c r="E11" s="226"/>
      <c r="F11" s="227"/>
      <c r="G11" s="99">
        <f t="shared" si="0"/>
      </c>
      <c r="H11" s="228"/>
    </row>
    <row r="12" spans="1:8" s="1" customFormat="1" ht="24" customHeight="1">
      <c r="A12" s="150"/>
      <c r="B12" s="223"/>
      <c r="C12" s="224"/>
      <c r="D12" s="225"/>
      <c r="E12" s="226"/>
      <c r="F12" s="227"/>
      <c r="G12" s="99">
        <f t="shared" si="0"/>
      </c>
      <c r="H12" s="228"/>
    </row>
    <row r="13" spans="1:8" s="1" customFormat="1" ht="24" customHeight="1">
      <c r="A13" s="150"/>
      <c r="B13" s="223"/>
      <c r="C13" s="224"/>
      <c r="D13" s="225"/>
      <c r="E13" s="226"/>
      <c r="F13" s="227"/>
      <c r="G13" s="99">
        <f t="shared" si="0"/>
      </c>
      <c r="H13" s="228"/>
    </row>
    <row r="14" spans="1:8" s="1" customFormat="1" ht="24" customHeight="1">
      <c r="A14" s="150"/>
      <c r="B14" s="223"/>
      <c r="C14" s="224"/>
      <c r="D14" s="225"/>
      <c r="E14" s="226"/>
      <c r="F14" s="227"/>
      <c r="G14" s="99">
        <f t="shared" si="0"/>
      </c>
      <c r="H14" s="228"/>
    </row>
    <row r="15" spans="1:8" s="1" customFormat="1" ht="24" customHeight="1">
      <c r="A15" s="150"/>
      <c r="B15" s="223"/>
      <c r="C15" s="224"/>
      <c r="D15" s="225"/>
      <c r="E15" s="226"/>
      <c r="F15" s="227"/>
      <c r="G15" s="99">
        <f t="shared" si="0"/>
      </c>
      <c r="H15" s="228"/>
    </row>
    <row r="16" spans="1:8" s="1" customFormat="1" ht="24" customHeight="1">
      <c r="A16" s="150"/>
      <c r="B16" s="223"/>
      <c r="C16" s="224"/>
      <c r="D16" s="225"/>
      <c r="E16" s="226"/>
      <c r="F16" s="227"/>
      <c r="G16" s="99">
        <f t="shared" si="0"/>
      </c>
      <c r="H16" s="228"/>
    </row>
    <row r="17" spans="1:8" s="1" customFormat="1" ht="24" customHeight="1">
      <c r="A17" s="150"/>
      <c r="B17" s="223"/>
      <c r="C17" s="224"/>
      <c r="D17" s="225"/>
      <c r="E17" s="226"/>
      <c r="F17" s="227"/>
      <c r="G17" s="99">
        <f t="shared" si="0"/>
      </c>
      <c r="H17" s="228"/>
    </row>
    <row r="18" spans="1:8" s="1" customFormat="1" ht="24" customHeight="1">
      <c r="A18" s="150"/>
      <c r="B18" s="223"/>
      <c r="C18" s="224"/>
      <c r="D18" s="225"/>
      <c r="E18" s="226"/>
      <c r="F18" s="227"/>
      <c r="G18" s="99">
        <f t="shared" si="0"/>
      </c>
      <c r="H18" s="228"/>
    </row>
    <row r="19" spans="1:8" s="1" customFormat="1" ht="24" customHeight="1">
      <c r="A19" s="150"/>
      <c r="B19" s="223"/>
      <c r="C19" s="224"/>
      <c r="D19" s="225"/>
      <c r="E19" s="226"/>
      <c r="F19" s="227"/>
      <c r="G19" s="99">
        <f t="shared" si="0"/>
      </c>
      <c r="H19" s="228"/>
    </row>
    <row r="20" spans="1:8" s="1" customFormat="1" ht="24" customHeight="1">
      <c r="A20" s="150"/>
      <c r="B20" s="223"/>
      <c r="C20" s="224"/>
      <c r="D20" s="225"/>
      <c r="E20" s="226"/>
      <c r="F20" s="227"/>
      <c r="G20" s="99">
        <f t="shared" si="0"/>
      </c>
      <c r="H20" s="228"/>
    </row>
    <row r="21" spans="1:8" s="1" customFormat="1" ht="24" customHeight="1">
      <c r="A21" s="150"/>
      <c r="B21" s="223"/>
      <c r="C21" s="224"/>
      <c r="D21" s="225"/>
      <c r="E21" s="226"/>
      <c r="F21" s="227"/>
      <c r="G21" s="99">
        <f t="shared" si="0"/>
      </c>
      <c r="H21" s="228"/>
    </row>
    <row r="22" spans="1:8" s="1" customFormat="1" ht="24" customHeight="1">
      <c r="A22" s="150"/>
      <c r="B22" s="223"/>
      <c r="C22" s="224"/>
      <c r="D22" s="225"/>
      <c r="E22" s="226"/>
      <c r="F22" s="227"/>
      <c r="G22" s="99">
        <f t="shared" si="0"/>
      </c>
      <c r="H22" s="228"/>
    </row>
    <row r="23" spans="1:8" s="1" customFormat="1" ht="24" customHeight="1">
      <c r="A23" s="150"/>
      <c r="B23" s="223"/>
      <c r="C23" s="224"/>
      <c r="D23" s="225"/>
      <c r="E23" s="226"/>
      <c r="F23" s="227"/>
      <c r="G23" s="99">
        <f t="shared" si="0"/>
      </c>
      <c r="H23" s="228"/>
    </row>
    <row r="24" spans="1:8" s="1" customFormat="1" ht="24" customHeight="1">
      <c r="A24" s="150"/>
      <c r="B24" s="223"/>
      <c r="C24" s="224"/>
      <c r="D24" s="225"/>
      <c r="E24" s="226"/>
      <c r="F24" s="227"/>
      <c r="G24" s="99">
        <f t="shared" si="0"/>
      </c>
      <c r="H24" s="228"/>
    </row>
    <row r="25" spans="1:8" s="1" customFormat="1" ht="24" customHeight="1">
      <c r="A25" s="150"/>
      <c r="B25" s="223"/>
      <c r="C25" s="224"/>
      <c r="D25" s="225"/>
      <c r="E25" s="226"/>
      <c r="F25" s="227"/>
      <c r="G25" s="99">
        <f t="shared" si="0"/>
      </c>
      <c r="H25" s="228"/>
    </row>
    <row r="26" spans="1:8" s="1" customFormat="1" ht="24" customHeight="1">
      <c r="A26" s="150"/>
      <c r="B26" s="223"/>
      <c r="C26" s="224"/>
      <c r="D26" s="225"/>
      <c r="E26" s="226"/>
      <c r="F26" s="227"/>
      <c r="G26" s="99">
        <f t="shared" si="0"/>
      </c>
      <c r="H26" s="228"/>
    </row>
    <row r="27" spans="1:8" s="1" customFormat="1" ht="24" customHeight="1">
      <c r="A27" s="150"/>
      <c r="B27" s="223"/>
      <c r="C27" s="224"/>
      <c r="D27" s="225"/>
      <c r="E27" s="226"/>
      <c r="F27" s="227"/>
      <c r="G27" s="99">
        <f t="shared" si="0"/>
      </c>
      <c r="H27" s="228"/>
    </row>
    <row r="28" spans="1:8" s="1" customFormat="1" ht="24" customHeight="1">
      <c r="A28" s="150"/>
      <c r="B28" s="223"/>
      <c r="C28" s="224"/>
      <c r="D28" s="225"/>
      <c r="E28" s="226"/>
      <c r="F28" s="227"/>
      <c r="G28" s="99">
        <f t="shared" si="0"/>
      </c>
      <c r="H28" s="228"/>
    </row>
    <row r="29" spans="1:8" s="1" customFormat="1" ht="24" customHeight="1">
      <c r="A29" s="150"/>
      <c r="B29" s="223"/>
      <c r="C29" s="224"/>
      <c r="D29" s="225"/>
      <c r="E29" s="226"/>
      <c r="F29" s="227"/>
      <c r="G29" s="99">
        <f t="shared" si="0"/>
      </c>
      <c r="H29" s="228"/>
    </row>
    <row r="30" spans="1:8" s="1" customFormat="1" ht="24" customHeight="1">
      <c r="A30" s="150"/>
      <c r="B30" s="223"/>
      <c r="C30" s="224"/>
      <c r="D30" s="225"/>
      <c r="E30" s="226"/>
      <c r="F30" s="227"/>
      <c r="G30" s="99">
        <f t="shared" si="0"/>
      </c>
      <c r="H30" s="228"/>
    </row>
    <row r="31" spans="1:8" s="1" customFormat="1" ht="24" customHeight="1">
      <c r="A31" s="150"/>
      <c r="B31" s="223"/>
      <c r="C31" s="224"/>
      <c r="D31" s="225"/>
      <c r="E31" s="226"/>
      <c r="F31" s="227"/>
      <c r="G31" s="99">
        <f t="shared" si="0"/>
      </c>
      <c r="H31" s="228"/>
    </row>
    <row r="32" spans="1:8" s="1" customFormat="1" ht="24" customHeight="1">
      <c r="A32" s="150"/>
      <c r="B32" s="223"/>
      <c r="C32" s="224"/>
      <c r="D32" s="225"/>
      <c r="E32" s="226"/>
      <c r="F32" s="227"/>
      <c r="G32" s="99">
        <f t="shared" si="0"/>
      </c>
      <c r="H32" s="228"/>
    </row>
    <row r="33" spans="1:8" s="1" customFormat="1" ht="24" customHeight="1">
      <c r="A33" s="150"/>
      <c r="B33" s="223"/>
      <c r="C33" s="224"/>
      <c r="D33" s="225"/>
      <c r="E33" s="226"/>
      <c r="F33" s="227"/>
      <c r="G33" s="99">
        <f t="shared" si="0"/>
      </c>
      <c r="H33" s="228"/>
    </row>
    <row r="34" spans="1:8" s="1" customFormat="1" ht="24" customHeight="1">
      <c r="A34" s="150"/>
      <c r="B34" s="223"/>
      <c r="C34" s="224"/>
      <c r="D34" s="225"/>
      <c r="E34" s="226"/>
      <c r="F34" s="227"/>
      <c r="G34" s="99">
        <f t="shared" si="0"/>
      </c>
      <c r="H34" s="228"/>
    </row>
    <row r="35" spans="1:8" s="1" customFormat="1" ht="24" customHeight="1">
      <c r="A35" s="150"/>
      <c r="B35" s="223"/>
      <c r="C35" s="224"/>
      <c r="D35" s="225"/>
      <c r="E35" s="226"/>
      <c r="F35" s="227"/>
      <c r="G35" s="99">
        <f t="shared" si="0"/>
      </c>
      <c r="H35" s="228"/>
    </row>
    <row r="36" spans="1:8" s="1" customFormat="1" ht="24" customHeight="1">
      <c r="A36" s="150"/>
      <c r="B36" s="223"/>
      <c r="C36" s="224"/>
      <c r="D36" s="225"/>
      <c r="E36" s="226"/>
      <c r="F36" s="227"/>
      <c r="G36" s="99">
        <f t="shared" si="0"/>
      </c>
      <c r="H36" s="228"/>
    </row>
    <row r="37" spans="1:8" s="1" customFormat="1" ht="24" customHeight="1">
      <c r="A37" s="150"/>
      <c r="B37" s="223"/>
      <c r="C37" s="224"/>
      <c r="D37" s="225"/>
      <c r="E37" s="226"/>
      <c r="F37" s="227"/>
      <c r="G37" s="99">
        <f t="shared" si="0"/>
      </c>
      <c r="H37" s="228"/>
    </row>
    <row r="38" spans="1:8" s="1" customFormat="1" ht="24" customHeight="1">
      <c r="A38" s="150"/>
      <c r="B38" s="223"/>
      <c r="C38" s="224"/>
      <c r="D38" s="225"/>
      <c r="E38" s="226"/>
      <c r="F38" s="227"/>
      <c r="G38" s="99">
        <f t="shared" si="0"/>
      </c>
      <c r="H38" s="228"/>
    </row>
    <row r="39" spans="1:8" s="1" customFormat="1" ht="24" customHeight="1">
      <c r="A39" s="150"/>
      <c r="B39" s="223"/>
      <c r="C39" s="224"/>
      <c r="D39" s="225"/>
      <c r="E39" s="226"/>
      <c r="F39" s="227"/>
      <c r="G39" s="99">
        <f t="shared" si="0"/>
      </c>
      <c r="H39" s="228"/>
    </row>
    <row r="40" spans="1:8" s="1" customFormat="1" ht="24" customHeight="1">
      <c r="A40" s="150"/>
      <c r="B40" s="223"/>
      <c r="C40" s="224"/>
      <c r="D40" s="225"/>
      <c r="E40" s="226"/>
      <c r="F40" s="227"/>
      <c r="G40" s="99">
        <f t="shared" si="0"/>
      </c>
      <c r="H40" s="228"/>
    </row>
    <row r="41" spans="1:8" s="1" customFormat="1" ht="24" customHeight="1">
      <c r="A41" s="150"/>
      <c r="B41" s="223"/>
      <c r="C41" s="224"/>
      <c r="D41" s="225"/>
      <c r="E41" s="226"/>
      <c r="F41" s="227"/>
      <c r="G41" s="99">
        <f t="shared" si="0"/>
      </c>
      <c r="H41" s="228"/>
    </row>
    <row r="42" spans="1:8" s="1" customFormat="1" ht="24" customHeight="1">
      <c r="A42" s="150"/>
      <c r="B42" s="223"/>
      <c r="C42" s="224"/>
      <c r="D42" s="225"/>
      <c r="E42" s="226"/>
      <c r="F42" s="227"/>
      <c r="G42" s="99">
        <f t="shared" si="0"/>
      </c>
      <c r="H42" s="228"/>
    </row>
    <row r="43" spans="1:8" s="1" customFormat="1" ht="24" customHeight="1">
      <c r="A43" s="150"/>
      <c r="B43" s="223"/>
      <c r="C43" s="224"/>
      <c r="D43" s="225"/>
      <c r="E43" s="226"/>
      <c r="F43" s="227"/>
      <c r="G43" s="99">
        <f t="shared" si="0"/>
      </c>
      <c r="H43" s="228"/>
    </row>
    <row r="44" spans="1:8" s="1" customFormat="1" ht="24" customHeight="1">
      <c r="A44" s="150"/>
      <c r="B44" s="223"/>
      <c r="C44" s="224"/>
      <c r="D44" s="225"/>
      <c r="E44" s="226"/>
      <c r="F44" s="227"/>
      <c r="G44" s="99">
        <f t="shared" si="0"/>
      </c>
      <c r="H44" s="228"/>
    </row>
    <row r="45" spans="1:8" s="1" customFormat="1" ht="24" customHeight="1">
      <c r="A45" s="150"/>
      <c r="B45" s="223"/>
      <c r="C45" s="224"/>
      <c r="D45" s="225"/>
      <c r="E45" s="226"/>
      <c r="F45" s="227"/>
      <c r="G45" s="99">
        <f t="shared" si="0"/>
      </c>
      <c r="H45" s="228"/>
    </row>
    <row r="46" spans="1:8" s="1" customFormat="1" ht="24" customHeight="1">
      <c r="A46" s="150"/>
      <c r="B46" s="223"/>
      <c r="C46" s="224"/>
      <c r="D46" s="225"/>
      <c r="E46" s="226"/>
      <c r="F46" s="227"/>
      <c r="G46" s="99">
        <f t="shared" si="0"/>
      </c>
      <c r="H46" s="228"/>
    </row>
    <row r="47" spans="1:8" s="1" customFormat="1" ht="24" customHeight="1">
      <c r="A47" s="150"/>
      <c r="B47" s="223"/>
      <c r="C47" s="224"/>
      <c r="D47" s="225"/>
      <c r="E47" s="226"/>
      <c r="F47" s="227"/>
      <c r="G47" s="99">
        <f t="shared" si="0"/>
      </c>
      <c r="H47" s="228"/>
    </row>
    <row r="48" spans="1:8" s="1" customFormat="1" ht="24" customHeight="1">
      <c r="A48" s="150"/>
      <c r="B48" s="223"/>
      <c r="C48" s="224"/>
      <c r="D48" s="225"/>
      <c r="E48" s="226"/>
      <c r="F48" s="227"/>
      <c r="G48" s="99">
        <f t="shared" si="0"/>
      </c>
      <c r="H48" s="228"/>
    </row>
    <row r="49" spans="1:8" s="1" customFormat="1" ht="24" customHeight="1">
      <c r="A49" s="150"/>
      <c r="B49" s="223"/>
      <c r="C49" s="224"/>
      <c r="D49" s="225"/>
      <c r="E49" s="226"/>
      <c r="F49" s="227"/>
      <c r="G49" s="99">
        <f t="shared" si="0"/>
      </c>
      <c r="H49" s="228"/>
    </row>
    <row r="50" spans="1:8" s="1" customFormat="1" ht="24" customHeight="1">
      <c r="A50" s="150"/>
      <c r="B50" s="223"/>
      <c r="C50" s="224"/>
      <c r="D50" s="225"/>
      <c r="E50" s="226"/>
      <c r="F50" s="227"/>
      <c r="G50" s="99">
        <f t="shared" si="0"/>
      </c>
      <c r="H50" s="228"/>
    </row>
    <row r="51" spans="1:8" s="1" customFormat="1" ht="24" customHeight="1">
      <c r="A51" s="150"/>
      <c r="B51" s="223"/>
      <c r="C51" s="224"/>
      <c r="D51" s="225"/>
      <c r="E51" s="226"/>
      <c r="F51" s="227"/>
      <c r="G51" s="99">
        <f t="shared" si="0"/>
      </c>
      <c r="H51" s="228"/>
    </row>
    <row r="52" spans="1:8" s="1" customFormat="1" ht="24" customHeight="1">
      <c r="A52" s="150"/>
      <c r="B52" s="223"/>
      <c r="C52" s="224"/>
      <c r="D52" s="225"/>
      <c r="E52" s="226"/>
      <c r="F52" s="227"/>
      <c r="G52" s="99">
        <f t="shared" si="0"/>
      </c>
      <c r="H52" s="228"/>
    </row>
    <row r="53" spans="1:8" s="1" customFormat="1" ht="24" customHeight="1">
      <c r="A53" s="150"/>
      <c r="B53" s="223"/>
      <c r="C53" s="224"/>
      <c r="D53" s="225"/>
      <c r="E53" s="226"/>
      <c r="F53" s="227"/>
      <c r="G53" s="99">
        <f t="shared" si="0"/>
      </c>
      <c r="H53" s="228"/>
    </row>
    <row r="54" spans="1:8" s="1" customFormat="1" ht="24" customHeight="1">
      <c r="A54" s="150"/>
      <c r="B54" s="223"/>
      <c r="C54" s="224"/>
      <c r="D54" s="225"/>
      <c r="E54" s="226"/>
      <c r="F54" s="227"/>
      <c r="G54" s="99">
        <f t="shared" si="0"/>
      </c>
      <c r="H54" s="228"/>
    </row>
    <row r="55" spans="1:8" s="1" customFormat="1" ht="24" customHeight="1">
      <c r="A55" s="150"/>
      <c r="B55" s="223"/>
      <c r="C55" s="224"/>
      <c r="D55" s="225"/>
      <c r="E55" s="226"/>
      <c r="F55" s="227"/>
      <c r="G55" s="99">
        <f t="shared" si="0"/>
      </c>
      <c r="H55" s="228"/>
    </row>
    <row r="56" spans="1:8" s="1" customFormat="1" ht="24" customHeight="1">
      <c r="A56" s="150"/>
      <c r="B56" s="223"/>
      <c r="C56" s="224"/>
      <c r="D56" s="225"/>
      <c r="E56" s="226"/>
      <c r="F56" s="227"/>
      <c r="G56" s="99">
        <f t="shared" si="0"/>
      </c>
      <c r="H56" s="228"/>
    </row>
    <row r="57" spans="1:8" s="1" customFormat="1" ht="24" customHeight="1">
      <c r="A57" s="150"/>
      <c r="B57" s="223"/>
      <c r="C57" s="224"/>
      <c r="D57" s="225"/>
      <c r="E57" s="226"/>
      <c r="F57" s="227"/>
      <c r="G57" s="99">
        <f t="shared" si="0"/>
      </c>
      <c r="H57" s="228"/>
    </row>
    <row r="58" spans="1:8" s="1" customFormat="1" ht="24" customHeight="1">
      <c r="A58" s="150"/>
      <c r="B58" s="223"/>
      <c r="C58" s="224"/>
      <c r="D58" s="225"/>
      <c r="E58" s="226"/>
      <c r="F58" s="227"/>
      <c r="G58" s="99">
        <f t="shared" si="0"/>
      </c>
      <c r="H58" s="228"/>
    </row>
    <row r="59" spans="1:8" s="1" customFormat="1" ht="24" customHeight="1">
      <c r="A59" s="150"/>
      <c r="B59" s="223"/>
      <c r="C59" s="224"/>
      <c r="D59" s="225"/>
      <c r="E59" s="226"/>
      <c r="F59" s="227"/>
      <c r="G59" s="99">
        <f t="shared" si="0"/>
      </c>
      <c r="H59" s="228"/>
    </row>
    <row r="60" spans="1:8" s="1" customFormat="1" ht="24" customHeight="1">
      <c r="A60" s="150"/>
      <c r="B60" s="223"/>
      <c r="C60" s="224"/>
      <c r="D60" s="225"/>
      <c r="E60" s="226"/>
      <c r="F60" s="227"/>
      <c r="G60" s="99">
        <f t="shared" si="0"/>
      </c>
      <c r="H60" s="228"/>
    </row>
  </sheetData>
  <sheetProtection/>
  <mergeCells count="8">
    <mergeCell ref="A1:H1"/>
    <mergeCell ref="A2:A3"/>
    <mergeCell ref="B2:B3"/>
    <mergeCell ref="D2:D3"/>
    <mergeCell ref="E2:E3"/>
    <mergeCell ref="F2:F3"/>
    <mergeCell ref="G2:G3"/>
    <mergeCell ref="H2:H3"/>
  </mergeCells>
  <printOptions horizontalCentered="1"/>
  <pageMargins left="0.3937007874015748" right="0.3937007874015748" top="0.7874015748031497" bottom="0.5905511811023623" header="0.3937007874015748" footer="0.3937007874015748"/>
  <pageSetup horizontalDpi="600" verticalDpi="600" orientation="landscape" paperSize="9" r:id="rId1"/>
  <headerFooter alignWithMargins="0">
    <oddFooter>&amp;C西武建設株式会社見積書用紙&amp;R（ &amp;P 頁）</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4"/>
  <sheetViews>
    <sheetView zoomScale="90" zoomScaleNormal="90" zoomScalePageLayoutView="0" workbookViewId="0" topLeftCell="A1">
      <selection activeCell="B1" sqref="B1"/>
    </sheetView>
  </sheetViews>
  <sheetFormatPr defaultColWidth="10.00390625" defaultRowHeight="13.5"/>
  <cols>
    <col min="1" max="1" width="1.25" style="369" customWidth="1"/>
    <col min="2" max="2" width="25.00390625" style="369" customWidth="1"/>
    <col min="3" max="5" width="15.00390625" style="369" customWidth="1"/>
    <col min="6" max="9" width="12.50390625" style="369" customWidth="1"/>
    <col min="10" max="10" width="15.50390625" style="447" customWidth="1"/>
    <col min="11" max="11" width="1.25" style="369" customWidth="1"/>
    <col min="12" max="16384" width="10.00390625" style="369" customWidth="1"/>
  </cols>
  <sheetData>
    <row r="1" spans="1:10" ht="18.75" customHeight="1">
      <c r="A1" s="366"/>
      <c r="B1" s="367" t="s">
        <v>192</v>
      </c>
      <c r="C1" s="366"/>
      <c r="D1" s="366"/>
      <c r="E1" s="366"/>
      <c r="F1" s="366"/>
      <c r="G1" s="366"/>
      <c r="H1" s="366"/>
      <c r="I1" s="366"/>
      <c r="J1" s="368"/>
    </row>
    <row r="2" spans="1:10" ht="18.75" customHeight="1">
      <c r="A2" s="366"/>
      <c r="B2" s="370" t="s">
        <v>193</v>
      </c>
      <c r="C2" s="366"/>
      <c r="D2" s="366"/>
      <c r="E2" s="366"/>
      <c r="F2" s="366"/>
      <c r="G2" s="366"/>
      <c r="H2" s="366"/>
      <c r="I2" s="366"/>
      <c r="J2" s="371"/>
    </row>
    <row r="3" spans="1:10" s="382" customFormat="1" ht="18.75" customHeight="1" thickBot="1">
      <c r="A3" s="372"/>
      <c r="B3" s="373" t="s">
        <v>194</v>
      </c>
      <c r="C3" s="374" t="s">
        <v>195</v>
      </c>
      <c r="D3" s="375" t="s">
        <v>196</v>
      </c>
      <c r="E3" s="376" t="s">
        <v>197</v>
      </c>
      <c r="F3" s="377" t="s">
        <v>198</v>
      </c>
      <c r="G3" s="378" t="s">
        <v>199</v>
      </c>
      <c r="H3" s="379" t="s">
        <v>200</v>
      </c>
      <c r="I3" s="380" t="s">
        <v>42</v>
      </c>
      <c r="J3" s="381" t="s">
        <v>201</v>
      </c>
    </row>
    <row r="4" spans="1:10" ht="18.75" customHeight="1" thickTop="1">
      <c r="A4" s="366"/>
      <c r="B4" s="383" t="s">
        <v>202</v>
      </c>
      <c r="C4" s="384"/>
      <c r="D4" s="385"/>
      <c r="E4" s="386"/>
      <c r="F4" s="387"/>
      <c r="G4" s="388"/>
      <c r="H4" s="389"/>
      <c r="I4" s="390"/>
      <c r="J4" s="391"/>
    </row>
    <row r="5" spans="1:10" ht="18.75" customHeight="1">
      <c r="A5" s="366"/>
      <c r="B5" s="392" t="s">
        <v>203</v>
      </c>
      <c r="C5" s="393"/>
      <c r="D5" s="394" t="s">
        <v>204</v>
      </c>
      <c r="E5" s="395">
        <v>56</v>
      </c>
      <c r="F5" s="396">
        <v>45</v>
      </c>
      <c r="G5" s="397">
        <v>45</v>
      </c>
      <c r="H5" s="398">
        <v>45</v>
      </c>
      <c r="I5" s="399">
        <v>24</v>
      </c>
      <c r="J5" s="400"/>
    </row>
    <row r="6" spans="1:10" ht="18.75" customHeight="1">
      <c r="A6" s="366"/>
      <c r="B6" s="401"/>
      <c r="C6" s="402"/>
      <c r="D6" s="403"/>
      <c r="E6" s="404"/>
      <c r="F6" s="405">
        <f>F5/$E$5</f>
        <v>0.8035714285714286</v>
      </c>
      <c r="G6" s="406">
        <f>G5/$E$5</f>
        <v>0.8035714285714286</v>
      </c>
      <c r="H6" s="407">
        <f>H5/$E$5</f>
        <v>0.8035714285714286</v>
      </c>
      <c r="I6" s="408">
        <f>I5/$E$5</f>
        <v>0.42857142857142855</v>
      </c>
      <c r="J6" s="409"/>
    </row>
    <row r="7" spans="1:10" ht="18.75" customHeight="1">
      <c r="A7" s="366"/>
      <c r="B7" s="383" t="s">
        <v>205</v>
      </c>
      <c r="C7" s="384"/>
      <c r="D7" s="385"/>
      <c r="E7" s="386"/>
      <c r="F7" s="387"/>
      <c r="G7" s="388"/>
      <c r="H7" s="389"/>
      <c r="I7" s="390"/>
      <c r="J7" s="391"/>
    </row>
    <row r="8" spans="1:10" ht="18.75" customHeight="1">
      <c r="A8" s="366"/>
      <c r="B8" s="392" t="s">
        <v>206</v>
      </c>
      <c r="C8" s="393" t="s">
        <v>207</v>
      </c>
      <c r="D8" s="410" t="s">
        <v>204</v>
      </c>
      <c r="E8" s="395">
        <v>24</v>
      </c>
      <c r="F8" s="396">
        <v>24</v>
      </c>
      <c r="G8" s="397">
        <v>24</v>
      </c>
      <c r="H8" s="398">
        <v>24</v>
      </c>
      <c r="I8" s="399">
        <v>15</v>
      </c>
      <c r="J8" s="411"/>
    </row>
    <row r="9" spans="1:10" ht="18.75" customHeight="1">
      <c r="A9" s="366"/>
      <c r="B9" s="392" t="s">
        <v>208</v>
      </c>
      <c r="C9" s="393" t="s">
        <v>207</v>
      </c>
      <c r="D9" s="410" t="s">
        <v>204</v>
      </c>
      <c r="E9" s="395">
        <v>6</v>
      </c>
      <c r="F9" s="396">
        <v>5</v>
      </c>
      <c r="G9" s="397">
        <v>6</v>
      </c>
      <c r="H9" s="398">
        <v>6</v>
      </c>
      <c r="I9" s="399">
        <v>3</v>
      </c>
      <c r="J9" s="411"/>
    </row>
    <row r="10" spans="1:10" ht="18.75" customHeight="1">
      <c r="A10" s="366"/>
      <c r="B10" s="392" t="s">
        <v>209</v>
      </c>
      <c r="C10" s="393" t="s">
        <v>207</v>
      </c>
      <c r="D10" s="410" t="s">
        <v>204</v>
      </c>
      <c r="E10" s="395">
        <v>4</v>
      </c>
      <c r="F10" s="396">
        <v>3</v>
      </c>
      <c r="G10" s="397">
        <v>0</v>
      </c>
      <c r="H10" s="398">
        <v>0</v>
      </c>
      <c r="I10" s="399">
        <v>0</v>
      </c>
      <c r="J10" s="411"/>
    </row>
    <row r="11" spans="1:10" ht="18.75" customHeight="1">
      <c r="A11" s="366"/>
      <c r="B11" s="392" t="s">
        <v>210</v>
      </c>
      <c r="C11" s="393" t="s">
        <v>211</v>
      </c>
      <c r="D11" s="410" t="s">
        <v>204</v>
      </c>
      <c r="E11" s="395">
        <v>5</v>
      </c>
      <c r="F11" s="396">
        <v>0</v>
      </c>
      <c r="G11" s="397">
        <v>0</v>
      </c>
      <c r="H11" s="398">
        <v>0</v>
      </c>
      <c r="I11" s="399">
        <v>0</v>
      </c>
      <c r="J11" s="411"/>
    </row>
    <row r="12" spans="1:10" ht="18.75" customHeight="1">
      <c r="A12" s="366"/>
      <c r="B12" s="392" t="s">
        <v>212</v>
      </c>
      <c r="C12" s="393" t="s">
        <v>211</v>
      </c>
      <c r="D12" s="412" t="s">
        <v>213</v>
      </c>
      <c r="E12" s="395">
        <v>4</v>
      </c>
      <c r="F12" s="396">
        <v>0</v>
      </c>
      <c r="G12" s="397">
        <v>0</v>
      </c>
      <c r="H12" s="398">
        <v>0</v>
      </c>
      <c r="I12" s="399">
        <v>0</v>
      </c>
      <c r="J12" s="411"/>
    </row>
    <row r="13" spans="1:10" ht="18.75" customHeight="1">
      <c r="A13" s="366"/>
      <c r="B13" s="392" t="s">
        <v>214</v>
      </c>
      <c r="C13" s="393" t="s">
        <v>211</v>
      </c>
      <c r="D13" s="412" t="s">
        <v>213</v>
      </c>
      <c r="E13" s="395">
        <v>1</v>
      </c>
      <c r="F13" s="396">
        <v>0</v>
      </c>
      <c r="G13" s="397">
        <v>0</v>
      </c>
      <c r="H13" s="398">
        <v>0</v>
      </c>
      <c r="I13" s="399">
        <v>0</v>
      </c>
      <c r="J13" s="411"/>
    </row>
    <row r="14" spans="1:10" ht="18.75" customHeight="1">
      <c r="A14" s="366"/>
      <c r="B14" s="401"/>
      <c r="C14" s="402"/>
      <c r="D14" s="403"/>
      <c r="E14" s="404"/>
      <c r="F14" s="413"/>
      <c r="G14" s="414"/>
      <c r="H14" s="415"/>
      <c r="I14" s="416"/>
      <c r="J14" s="417"/>
    </row>
    <row r="15" spans="1:10" ht="18.75" customHeight="1">
      <c r="A15" s="366"/>
      <c r="B15" s="750" t="s">
        <v>215</v>
      </c>
      <c r="C15" s="751"/>
      <c r="D15" s="418" t="s">
        <v>216</v>
      </c>
      <c r="E15" s="386">
        <f>SUM(E5,E8:E13)</f>
        <v>100</v>
      </c>
      <c r="F15" s="387">
        <f>SUM(F5,F8:F13)</f>
        <v>77</v>
      </c>
      <c r="G15" s="388">
        <f>SUM(G5,G8:G13)</f>
        <v>75</v>
      </c>
      <c r="H15" s="389">
        <f>SUM(H5,H8:H13)</f>
        <v>75</v>
      </c>
      <c r="I15" s="390">
        <f>SUM(I5,I8:I13)</f>
        <v>42</v>
      </c>
      <c r="J15" s="391"/>
    </row>
    <row r="16" spans="1:10" ht="18.75" customHeight="1">
      <c r="A16" s="366"/>
      <c r="B16" s="752" t="s">
        <v>217</v>
      </c>
      <c r="C16" s="753"/>
      <c r="D16" s="419" t="s">
        <v>216</v>
      </c>
      <c r="E16" s="420" t="s">
        <v>216</v>
      </c>
      <c r="F16" s="405">
        <f>F15/$E$15</f>
        <v>0.77</v>
      </c>
      <c r="G16" s="406">
        <f>G15/$E$15</f>
        <v>0.75</v>
      </c>
      <c r="H16" s="407">
        <f>H15/$E$15</f>
        <v>0.75</v>
      </c>
      <c r="I16" s="408">
        <f>I15/$E$15</f>
        <v>0.42</v>
      </c>
      <c r="J16" s="421"/>
    </row>
    <row r="17" spans="1:10" ht="18.75" customHeight="1">
      <c r="A17" s="366"/>
      <c r="B17" s="366"/>
      <c r="C17" s="366"/>
      <c r="D17" s="366"/>
      <c r="E17" s="366"/>
      <c r="F17" s="366"/>
      <c r="G17" s="366"/>
      <c r="H17" s="366"/>
      <c r="I17" s="366"/>
      <c r="J17" s="368"/>
    </row>
    <row r="18" spans="1:10" ht="18.75" customHeight="1">
      <c r="A18" s="366"/>
      <c r="B18" s="422" t="s">
        <v>218</v>
      </c>
      <c r="C18" s="366"/>
      <c r="D18" s="366"/>
      <c r="E18" s="366"/>
      <c r="F18" s="366"/>
      <c r="G18" s="366"/>
      <c r="H18" s="366"/>
      <c r="I18" s="366"/>
      <c r="J18" s="368"/>
    </row>
    <row r="19" spans="1:10" s="382" customFormat="1" ht="18.75" customHeight="1" thickBot="1">
      <c r="A19" s="372"/>
      <c r="B19" s="373" t="s">
        <v>194</v>
      </c>
      <c r="C19" s="374" t="s">
        <v>195</v>
      </c>
      <c r="D19" s="375" t="s">
        <v>196</v>
      </c>
      <c r="E19" s="376" t="s">
        <v>197</v>
      </c>
      <c r="F19" s="377" t="s">
        <v>198</v>
      </c>
      <c r="G19" s="378" t="s">
        <v>199</v>
      </c>
      <c r="H19" s="379" t="s">
        <v>200</v>
      </c>
      <c r="I19" s="380" t="s">
        <v>42</v>
      </c>
      <c r="J19" s="381" t="s">
        <v>201</v>
      </c>
    </row>
    <row r="20" spans="1:10" ht="18.75" customHeight="1" thickTop="1">
      <c r="A20" s="366"/>
      <c r="B20" s="383" t="s">
        <v>202</v>
      </c>
      <c r="C20" s="384"/>
      <c r="D20" s="385"/>
      <c r="E20" s="386"/>
      <c r="F20" s="387"/>
      <c r="G20" s="388"/>
      <c r="H20" s="389"/>
      <c r="I20" s="390"/>
      <c r="J20" s="391"/>
    </row>
    <row r="21" spans="1:10" ht="18.75" customHeight="1">
      <c r="A21" s="366"/>
      <c r="B21" s="392" t="s">
        <v>203</v>
      </c>
      <c r="C21" s="393"/>
      <c r="D21" s="394" t="s">
        <v>204</v>
      </c>
      <c r="E21" s="395">
        <v>56</v>
      </c>
      <c r="F21" s="396">
        <v>56</v>
      </c>
      <c r="G21" s="397">
        <v>56</v>
      </c>
      <c r="H21" s="398">
        <v>56</v>
      </c>
      <c r="I21" s="399">
        <v>24</v>
      </c>
      <c r="J21" s="754" t="s">
        <v>219</v>
      </c>
    </row>
    <row r="22" spans="1:10" ht="18.75" customHeight="1">
      <c r="A22" s="366"/>
      <c r="B22" s="756" t="s">
        <v>220</v>
      </c>
      <c r="C22" s="757"/>
      <c r="D22" s="423" t="s">
        <v>216</v>
      </c>
      <c r="E22" s="424" t="s">
        <v>216</v>
      </c>
      <c r="F22" s="425">
        <f>F21/$E$21</f>
        <v>1</v>
      </c>
      <c r="G22" s="426">
        <f>G21/$E$21</f>
        <v>1</v>
      </c>
      <c r="H22" s="427">
        <f>H21/$E$21</f>
        <v>1</v>
      </c>
      <c r="I22" s="428">
        <f>I21/$E$21</f>
        <v>0.42857142857142855</v>
      </c>
      <c r="J22" s="755"/>
    </row>
    <row r="23" spans="1:10" ht="18.75" customHeight="1">
      <c r="A23" s="366"/>
      <c r="B23" s="383" t="s">
        <v>205</v>
      </c>
      <c r="C23" s="384"/>
      <c r="D23" s="385"/>
      <c r="E23" s="386"/>
      <c r="F23" s="387"/>
      <c r="G23" s="388"/>
      <c r="H23" s="389"/>
      <c r="I23" s="390"/>
      <c r="J23" s="391"/>
    </row>
    <row r="24" spans="1:10" ht="18.75" customHeight="1">
      <c r="A24" s="366"/>
      <c r="B24" s="392" t="s">
        <v>221</v>
      </c>
      <c r="C24" s="393" t="s">
        <v>207</v>
      </c>
      <c r="D24" s="410" t="s">
        <v>204</v>
      </c>
      <c r="E24" s="395">
        <v>24</v>
      </c>
      <c r="F24" s="396">
        <v>24</v>
      </c>
      <c r="G24" s="397">
        <v>24</v>
      </c>
      <c r="H24" s="398">
        <v>24</v>
      </c>
      <c r="I24" s="399">
        <v>18</v>
      </c>
      <c r="J24" s="758" t="s">
        <v>222</v>
      </c>
    </row>
    <row r="25" spans="1:10" ht="18.75" customHeight="1">
      <c r="A25" s="366"/>
      <c r="B25" s="392" t="s">
        <v>223</v>
      </c>
      <c r="C25" s="393" t="s">
        <v>207</v>
      </c>
      <c r="D25" s="410" t="s">
        <v>204</v>
      </c>
      <c r="E25" s="395">
        <v>6</v>
      </c>
      <c r="F25" s="396">
        <v>5</v>
      </c>
      <c r="G25" s="397">
        <v>6</v>
      </c>
      <c r="H25" s="398">
        <v>6</v>
      </c>
      <c r="I25" s="399">
        <v>4</v>
      </c>
      <c r="J25" s="759"/>
    </row>
    <row r="26" spans="1:10" ht="18.75" customHeight="1">
      <c r="A26" s="366"/>
      <c r="B26" s="392" t="s">
        <v>224</v>
      </c>
      <c r="C26" s="393" t="s">
        <v>207</v>
      </c>
      <c r="D26" s="410" t="s">
        <v>204</v>
      </c>
      <c r="E26" s="395">
        <v>4</v>
      </c>
      <c r="F26" s="396">
        <v>3</v>
      </c>
      <c r="G26" s="397">
        <v>4</v>
      </c>
      <c r="H26" s="398">
        <v>4</v>
      </c>
      <c r="I26" s="399">
        <v>4</v>
      </c>
      <c r="J26" s="759"/>
    </row>
    <row r="27" spans="1:10" ht="18.75" customHeight="1">
      <c r="A27" s="366"/>
      <c r="B27" s="392" t="s">
        <v>210</v>
      </c>
      <c r="C27" s="393" t="s">
        <v>211</v>
      </c>
      <c r="D27" s="410" t="s">
        <v>204</v>
      </c>
      <c r="E27" s="395">
        <v>5</v>
      </c>
      <c r="F27" s="396">
        <v>4</v>
      </c>
      <c r="G27" s="397">
        <v>5</v>
      </c>
      <c r="H27" s="398">
        <v>5</v>
      </c>
      <c r="I27" s="399">
        <v>2</v>
      </c>
      <c r="J27" s="760"/>
    </row>
    <row r="28" spans="1:10" ht="18.75" customHeight="1">
      <c r="A28" s="366"/>
      <c r="B28" s="392" t="s">
        <v>212</v>
      </c>
      <c r="C28" s="393" t="s">
        <v>211</v>
      </c>
      <c r="D28" s="412" t="s">
        <v>213</v>
      </c>
      <c r="E28" s="395">
        <v>4</v>
      </c>
      <c r="F28" s="396">
        <v>3</v>
      </c>
      <c r="G28" s="397">
        <v>0</v>
      </c>
      <c r="H28" s="398">
        <v>0</v>
      </c>
      <c r="I28" s="399">
        <v>0</v>
      </c>
      <c r="J28" s="411"/>
    </row>
    <row r="29" spans="1:10" ht="22.5">
      <c r="A29" s="366"/>
      <c r="B29" s="392" t="s">
        <v>214</v>
      </c>
      <c r="C29" s="429" t="s">
        <v>225</v>
      </c>
      <c r="D29" s="412" t="s">
        <v>213</v>
      </c>
      <c r="E29" s="395">
        <v>1</v>
      </c>
      <c r="F29" s="396">
        <v>0</v>
      </c>
      <c r="G29" s="397">
        <v>0</v>
      </c>
      <c r="H29" s="398">
        <v>0</v>
      </c>
      <c r="I29" s="399">
        <v>0</v>
      </c>
      <c r="J29" s="411"/>
    </row>
    <row r="30" spans="1:10" ht="18.75" customHeight="1">
      <c r="A30" s="366"/>
      <c r="B30" s="430"/>
      <c r="C30" s="431"/>
      <c r="D30" s="432"/>
      <c r="E30" s="433"/>
      <c r="F30" s="434"/>
      <c r="G30" s="435"/>
      <c r="H30" s="436"/>
      <c r="I30" s="437"/>
      <c r="J30" s="438"/>
    </row>
    <row r="31" spans="1:10" ht="18.75" customHeight="1">
      <c r="A31" s="366"/>
      <c r="B31" s="761" t="s">
        <v>215</v>
      </c>
      <c r="C31" s="762"/>
      <c r="D31" s="418" t="s">
        <v>216</v>
      </c>
      <c r="E31" s="386">
        <f>SUM(E21,E24:E29)</f>
        <v>100</v>
      </c>
      <c r="F31" s="387">
        <f>SUM(F21,F24:F29)</f>
        <v>95</v>
      </c>
      <c r="G31" s="388">
        <f>SUM(G21,G24:G29)</f>
        <v>95</v>
      </c>
      <c r="H31" s="389">
        <f>SUM(H21,H24:H29)</f>
        <v>95</v>
      </c>
      <c r="I31" s="390">
        <f>SUM(I21,I24:I29)</f>
        <v>52</v>
      </c>
      <c r="J31" s="391"/>
    </row>
    <row r="32" spans="1:10" ht="18.75" customHeight="1">
      <c r="A32" s="366"/>
      <c r="B32" s="748" t="s">
        <v>217</v>
      </c>
      <c r="C32" s="749"/>
      <c r="D32" s="439" t="s">
        <v>216</v>
      </c>
      <c r="E32" s="440" t="s">
        <v>216</v>
      </c>
      <c r="F32" s="441">
        <f>F31/$E$31</f>
        <v>0.95</v>
      </c>
      <c r="G32" s="442">
        <f>G31/$E$31</f>
        <v>0.95</v>
      </c>
      <c r="H32" s="443">
        <f>H31/$E$31</f>
        <v>0.95</v>
      </c>
      <c r="I32" s="444">
        <f>I31/$E$31</f>
        <v>0.52</v>
      </c>
      <c r="J32" s="445"/>
    </row>
    <row r="33" spans="1:10" ht="18.75" customHeight="1">
      <c r="A33" s="366"/>
      <c r="B33" s="446" t="s">
        <v>226</v>
      </c>
      <c r="C33" s="366"/>
      <c r="D33" s="366"/>
      <c r="E33" s="366"/>
      <c r="F33" s="366"/>
      <c r="G33" s="366"/>
      <c r="H33" s="366"/>
      <c r="I33" s="366"/>
      <c r="J33" s="368"/>
    </row>
    <row r="34" spans="1:10" ht="13.5">
      <c r="A34" s="366"/>
      <c r="B34" s="366"/>
      <c r="C34" s="366"/>
      <c r="D34" s="366"/>
      <c r="E34" s="366"/>
      <c r="F34" s="366"/>
      <c r="G34" s="366"/>
      <c r="H34" s="366"/>
      <c r="I34" s="366"/>
      <c r="J34" s="368"/>
    </row>
  </sheetData>
  <sheetProtection sheet="1" objects="1" scenarios="1" selectLockedCells="1" selectUnlockedCells="1"/>
  <mergeCells count="7">
    <mergeCell ref="B32:C32"/>
    <mergeCell ref="B15:C15"/>
    <mergeCell ref="B16:C16"/>
    <mergeCell ref="J21:J22"/>
    <mergeCell ref="B22:C22"/>
    <mergeCell ref="J24:J27"/>
    <mergeCell ref="B31:C31"/>
  </mergeCells>
  <printOptions horizontalCentered="1" verticalCentered="1"/>
  <pageMargins left="0.1968503937007874" right="0.1968503937007874" top="0.3937007874015748" bottom="0.3937007874015748" header="0.3937007874015748" footer="0.1968503937007874"/>
  <pageSetup fitToHeight="1" fitToWidth="1"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rgb="FFFFCCFF"/>
  </sheetPr>
  <dimension ref="A1:J23"/>
  <sheetViews>
    <sheetView view="pageBreakPreview" zoomScale="90" zoomScaleSheetLayoutView="90" zoomScalePageLayoutView="0" workbookViewId="0" topLeftCell="A1">
      <pane ySplit="2" topLeftCell="A3" activePane="bottomLeft" state="frozen"/>
      <selection pane="topLeft" activeCell="A1" sqref="A1"/>
      <selection pane="bottomLeft" activeCell="B1" sqref="B1"/>
    </sheetView>
  </sheetViews>
  <sheetFormatPr defaultColWidth="10.00390625" defaultRowHeight="13.5"/>
  <cols>
    <col min="1" max="1" width="1.25" style="369" customWidth="1"/>
    <col min="2" max="2" width="25.00390625" style="369" customWidth="1"/>
    <col min="3" max="5" width="15.00390625" style="369" customWidth="1"/>
    <col min="6" max="9" width="12.50390625" style="369" customWidth="1"/>
    <col min="10" max="10" width="15.50390625" style="447" customWidth="1"/>
    <col min="11" max="11" width="1.25" style="369" customWidth="1"/>
    <col min="12" max="16384" width="10.00390625" style="369" customWidth="1"/>
  </cols>
  <sheetData>
    <row r="1" spans="1:10" ht="27" customHeight="1" thickBot="1">
      <c r="A1" s="366"/>
      <c r="B1" s="448" t="s">
        <v>227</v>
      </c>
      <c r="C1" s="366"/>
      <c r="D1" s="366"/>
      <c r="E1" s="366"/>
      <c r="F1" s="366"/>
      <c r="G1" s="366"/>
      <c r="H1" s="366"/>
      <c r="I1" s="366"/>
      <c r="J1" s="368"/>
    </row>
    <row r="2" spans="1:10" s="459" customFormat="1" ht="27" customHeight="1" thickBot="1">
      <c r="A2" s="449"/>
      <c r="B2" s="450" t="s">
        <v>194</v>
      </c>
      <c r="C2" s="451" t="s">
        <v>195</v>
      </c>
      <c r="D2" s="452" t="s">
        <v>196</v>
      </c>
      <c r="E2" s="453" t="s">
        <v>197</v>
      </c>
      <c r="F2" s="454" t="s">
        <v>198</v>
      </c>
      <c r="G2" s="455" t="s">
        <v>199</v>
      </c>
      <c r="H2" s="456" t="s">
        <v>200</v>
      </c>
      <c r="I2" s="457" t="s">
        <v>42</v>
      </c>
      <c r="J2" s="458" t="s">
        <v>201</v>
      </c>
    </row>
    <row r="3" spans="1:10" ht="27" customHeight="1" thickTop="1">
      <c r="A3" s="366"/>
      <c r="B3" s="460" t="s">
        <v>228</v>
      </c>
      <c r="C3" s="461"/>
      <c r="D3" s="462"/>
      <c r="E3" s="386"/>
      <c r="F3" s="387"/>
      <c r="G3" s="388"/>
      <c r="H3" s="389"/>
      <c r="I3" s="390"/>
      <c r="J3" s="463"/>
    </row>
    <row r="4" spans="1:10" ht="27" customHeight="1">
      <c r="A4" s="366"/>
      <c r="B4" s="464" t="s">
        <v>203</v>
      </c>
      <c r="C4" s="465"/>
      <c r="D4" s="466" t="s">
        <v>204</v>
      </c>
      <c r="E4" s="467">
        <v>56</v>
      </c>
      <c r="F4" s="468">
        <v>56</v>
      </c>
      <c r="G4" s="469">
        <v>56</v>
      </c>
      <c r="H4" s="470">
        <v>56</v>
      </c>
      <c r="I4" s="471">
        <v>24</v>
      </c>
      <c r="J4" s="472"/>
    </row>
    <row r="5" spans="1:10" ht="27" customHeight="1">
      <c r="A5" s="366"/>
      <c r="B5" s="763" t="s">
        <v>220</v>
      </c>
      <c r="C5" s="764"/>
      <c r="D5" s="473" t="s">
        <v>216</v>
      </c>
      <c r="E5" s="474" t="s">
        <v>216</v>
      </c>
      <c r="F5" s="475">
        <f>F4/$E$4</f>
        <v>1</v>
      </c>
      <c r="G5" s="476">
        <f>G4/$E$4</f>
        <v>1</v>
      </c>
      <c r="H5" s="477">
        <f>H4/$E$4</f>
        <v>1</v>
      </c>
      <c r="I5" s="478">
        <f>I4/$E$4</f>
        <v>0.42857142857142855</v>
      </c>
      <c r="J5" s="479"/>
    </row>
    <row r="6" spans="1:10" ht="27" customHeight="1">
      <c r="A6" s="366"/>
      <c r="B6" s="480" t="s">
        <v>229</v>
      </c>
      <c r="C6" s="481"/>
      <c r="D6" s="482"/>
      <c r="E6" s="483"/>
      <c r="F6" s="484"/>
      <c r="G6" s="485"/>
      <c r="H6" s="486"/>
      <c r="I6" s="487"/>
      <c r="J6" s="488"/>
    </row>
    <row r="7" spans="1:10" ht="27" customHeight="1">
      <c r="A7" s="366"/>
      <c r="B7" s="464" t="s">
        <v>221</v>
      </c>
      <c r="C7" s="465" t="s">
        <v>207</v>
      </c>
      <c r="D7" s="466" t="s">
        <v>204</v>
      </c>
      <c r="E7" s="467">
        <v>24</v>
      </c>
      <c r="F7" s="468">
        <v>24</v>
      </c>
      <c r="G7" s="469">
        <v>24</v>
      </c>
      <c r="H7" s="470">
        <v>24</v>
      </c>
      <c r="I7" s="471">
        <v>18</v>
      </c>
      <c r="J7" s="489"/>
    </row>
    <row r="8" spans="1:10" ht="27" customHeight="1">
      <c r="A8" s="366"/>
      <c r="B8" s="464" t="s">
        <v>223</v>
      </c>
      <c r="C8" s="465" t="s">
        <v>207</v>
      </c>
      <c r="D8" s="466" t="s">
        <v>204</v>
      </c>
      <c r="E8" s="467">
        <v>6</v>
      </c>
      <c r="F8" s="468">
        <v>5</v>
      </c>
      <c r="G8" s="469">
        <v>6</v>
      </c>
      <c r="H8" s="470">
        <v>6</v>
      </c>
      <c r="I8" s="471">
        <v>4</v>
      </c>
      <c r="J8" s="489"/>
    </row>
    <row r="9" spans="1:10" ht="27" customHeight="1">
      <c r="A9" s="366"/>
      <c r="B9" s="464" t="s">
        <v>224</v>
      </c>
      <c r="C9" s="465" t="s">
        <v>207</v>
      </c>
      <c r="D9" s="466" t="s">
        <v>204</v>
      </c>
      <c r="E9" s="467">
        <v>4</v>
      </c>
      <c r="F9" s="468">
        <v>3</v>
      </c>
      <c r="G9" s="469">
        <v>4</v>
      </c>
      <c r="H9" s="470">
        <v>4</v>
      </c>
      <c r="I9" s="471">
        <v>4</v>
      </c>
      <c r="J9" s="489"/>
    </row>
    <row r="10" spans="1:10" ht="27" customHeight="1">
      <c r="A10" s="366"/>
      <c r="B10" s="464" t="s">
        <v>210</v>
      </c>
      <c r="C10" s="465" t="s">
        <v>211</v>
      </c>
      <c r="D10" s="466" t="s">
        <v>204</v>
      </c>
      <c r="E10" s="467">
        <v>5</v>
      </c>
      <c r="F10" s="468">
        <v>4</v>
      </c>
      <c r="G10" s="469">
        <v>5</v>
      </c>
      <c r="H10" s="470">
        <v>5</v>
      </c>
      <c r="I10" s="471">
        <v>2</v>
      </c>
      <c r="J10" s="489"/>
    </row>
    <row r="11" spans="1:10" ht="27" customHeight="1">
      <c r="A11" s="366"/>
      <c r="B11" s="464" t="s">
        <v>212</v>
      </c>
      <c r="C11" s="465" t="s">
        <v>211</v>
      </c>
      <c r="D11" s="466" t="s">
        <v>230</v>
      </c>
      <c r="E11" s="467">
        <v>4</v>
      </c>
      <c r="F11" s="468">
        <v>3</v>
      </c>
      <c r="G11" s="469">
        <v>0</v>
      </c>
      <c r="H11" s="470">
        <v>0</v>
      </c>
      <c r="I11" s="471">
        <v>0</v>
      </c>
      <c r="J11" s="490"/>
    </row>
    <row r="12" spans="1:10" ht="27" customHeight="1">
      <c r="A12" s="366"/>
      <c r="B12" s="464" t="s">
        <v>214</v>
      </c>
      <c r="C12" s="491" t="s">
        <v>225</v>
      </c>
      <c r="D12" s="466" t="s">
        <v>230</v>
      </c>
      <c r="E12" s="467">
        <v>1</v>
      </c>
      <c r="F12" s="468">
        <v>0</v>
      </c>
      <c r="G12" s="469">
        <v>0</v>
      </c>
      <c r="H12" s="470">
        <v>0</v>
      </c>
      <c r="I12" s="471">
        <v>0</v>
      </c>
      <c r="J12" s="490"/>
    </row>
    <row r="13" spans="1:10" ht="27" customHeight="1">
      <c r="A13" s="366"/>
      <c r="B13" s="464"/>
      <c r="C13" s="492"/>
      <c r="D13" s="466"/>
      <c r="E13" s="467"/>
      <c r="F13" s="468"/>
      <c r="G13" s="469"/>
      <c r="H13" s="470"/>
      <c r="I13" s="471"/>
      <c r="J13" s="490"/>
    </row>
    <row r="14" spans="1:10" ht="27" customHeight="1">
      <c r="A14" s="366"/>
      <c r="B14" s="464"/>
      <c r="C14" s="492"/>
      <c r="D14" s="466"/>
      <c r="E14" s="467"/>
      <c r="F14" s="468"/>
      <c r="G14" s="469"/>
      <c r="H14" s="470"/>
      <c r="I14" s="471"/>
      <c r="J14" s="490"/>
    </row>
    <row r="15" spans="1:10" ht="27" customHeight="1">
      <c r="A15" s="366"/>
      <c r="B15" s="464"/>
      <c r="C15" s="492"/>
      <c r="D15" s="466"/>
      <c r="E15" s="467"/>
      <c r="F15" s="468"/>
      <c r="G15" s="469"/>
      <c r="H15" s="470"/>
      <c r="I15" s="471"/>
      <c r="J15" s="490"/>
    </row>
    <row r="16" spans="1:10" ht="27" customHeight="1">
      <c r="A16" s="366"/>
      <c r="B16" s="464"/>
      <c r="C16" s="492"/>
      <c r="D16" s="466"/>
      <c r="E16" s="467"/>
      <c r="F16" s="468"/>
      <c r="G16" s="469"/>
      <c r="H16" s="470"/>
      <c r="I16" s="471"/>
      <c r="J16" s="490"/>
    </row>
    <row r="17" spans="1:10" ht="27" customHeight="1">
      <c r="A17" s="366"/>
      <c r="B17" s="493"/>
      <c r="C17" s="494"/>
      <c r="D17" s="495"/>
      <c r="E17" s="496"/>
      <c r="F17" s="497"/>
      <c r="G17" s="498"/>
      <c r="H17" s="499"/>
      <c r="I17" s="500"/>
      <c r="J17" s="501"/>
    </row>
    <row r="18" spans="1:10" ht="27" customHeight="1">
      <c r="A18" s="366"/>
      <c r="B18" s="765" t="s">
        <v>231</v>
      </c>
      <c r="C18" s="766"/>
      <c r="D18" s="502" t="s">
        <v>216</v>
      </c>
      <c r="E18" s="503">
        <f>SUM(E7:E17)</f>
        <v>44</v>
      </c>
      <c r="F18" s="504">
        <f>SUM(F7:F17)</f>
        <v>39</v>
      </c>
      <c r="G18" s="505">
        <f>SUM(G7:G17)</f>
        <v>39</v>
      </c>
      <c r="H18" s="506">
        <f>SUM(H7:H17)</f>
        <v>39</v>
      </c>
      <c r="I18" s="507">
        <f>SUM(I7:I17)</f>
        <v>28</v>
      </c>
      <c r="J18" s="508"/>
    </row>
    <row r="19" spans="1:10" ht="27" customHeight="1" thickBot="1">
      <c r="A19" s="366"/>
      <c r="B19" s="767" t="s">
        <v>232</v>
      </c>
      <c r="C19" s="768"/>
      <c r="D19" s="509" t="s">
        <v>216</v>
      </c>
      <c r="E19" s="510" t="s">
        <v>216</v>
      </c>
      <c r="F19" s="511">
        <f>F18/E18</f>
        <v>0.8863636363636364</v>
      </c>
      <c r="G19" s="512">
        <f>G18/E18</f>
        <v>0.8863636363636364</v>
      </c>
      <c r="H19" s="513">
        <f>H18/E18</f>
        <v>0.8863636363636364</v>
      </c>
      <c r="I19" s="514">
        <f>I18/E18</f>
        <v>0.6363636363636364</v>
      </c>
      <c r="J19" s="515"/>
    </row>
    <row r="20" spans="1:10" ht="27" customHeight="1">
      <c r="A20" s="366"/>
      <c r="B20" s="769" t="s">
        <v>233</v>
      </c>
      <c r="C20" s="770"/>
      <c r="D20" s="516" t="s">
        <v>216</v>
      </c>
      <c r="E20" s="517">
        <f>SUM(E4,E18)</f>
        <v>100</v>
      </c>
      <c r="F20" s="518">
        <f>SUM(F4,F18)</f>
        <v>95</v>
      </c>
      <c r="G20" s="519">
        <f>SUM(G4,G18)</f>
        <v>95</v>
      </c>
      <c r="H20" s="520">
        <f>SUM(H4,H18)</f>
        <v>95</v>
      </c>
      <c r="I20" s="521">
        <f>SUM(I4,I18)</f>
        <v>52</v>
      </c>
      <c r="J20" s="522"/>
    </row>
    <row r="21" spans="1:10" ht="27" customHeight="1" thickBot="1">
      <c r="A21" s="366"/>
      <c r="B21" s="771" t="s">
        <v>234</v>
      </c>
      <c r="C21" s="772"/>
      <c r="D21" s="523" t="s">
        <v>216</v>
      </c>
      <c r="E21" s="524" t="s">
        <v>216</v>
      </c>
      <c r="F21" s="525">
        <f>F20/$E$20</f>
        <v>0.95</v>
      </c>
      <c r="G21" s="526">
        <f>G20/$E$20</f>
        <v>0.95</v>
      </c>
      <c r="H21" s="527">
        <f>H20/$E$20</f>
        <v>0.95</v>
      </c>
      <c r="I21" s="528">
        <f>I20/$E$20</f>
        <v>0.52</v>
      </c>
      <c r="J21" s="529"/>
    </row>
    <row r="22" spans="1:10" ht="15" customHeight="1">
      <c r="A22" s="366"/>
      <c r="B22" s="446" t="s">
        <v>235</v>
      </c>
      <c r="C22" s="366"/>
      <c r="D22" s="366"/>
      <c r="E22" s="366"/>
      <c r="F22" s="366"/>
      <c r="G22" s="366"/>
      <c r="H22" s="366"/>
      <c r="I22" s="366"/>
      <c r="J22" s="368"/>
    </row>
    <row r="23" spans="1:10" ht="27" customHeight="1">
      <c r="A23" s="366"/>
      <c r="B23" s="366"/>
      <c r="C23" s="366"/>
      <c r="D23" s="366"/>
      <c r="E23" s="366"/>
      <c r="F23" s="366"/>
      <c r="G23" s="366"/>
      <c r="H23" s="366"/>
      <c r="I23" s="366"/>
      <c r="J23" s="368"/>
    </row>
  </sheetData>
  <sheetProtection/>
  <mergeCells count="5">
    <mergeCell ref="B5:C5"/>
    <mergeCell ref="B18:C18"/>
    <mergeCell ref="B19:C19"/>
    <mergeCell ref="B20:C20"/>
    <mergeCell ref="B21:C21"/>
  </mergeCells>
  <conditionalFormatting sqref="D3:D17">
    <cfRule type="containsText" priority="1" dxfId="35" operator="containsText" text="強制適用">
      <formula>NOT(ISERROR(SEARCH("強制適用",D3)))</formula>
    </cfRule>
  </conditionalFormatting>
  <dataValidations count="1">
    <dataValidation type="list" allowBlank="1" showInputMessage="1" showErrorMessage="1" sqref="D4 D7:D17">
      <formula1>"強制適用,適用除外"</formula1>
    </dataValidation>
  </dataValidations>
  <printOptions/>
  <pageMargins left="0.3937007874015748" right="0.3937007874015748" top="0.3937007874015748" bottom="0.3937007874015748" header="0.1968503937007874" footer="0.1968503937007874"/>
  <pageSetup horizontalDpi="600" verticalDpi="600" orientation="landscape" paperSize="9" r:id="rId3"/>
  <headerFooter>
    <oddFooter>&amp;L西武建設㈱仕様</oddFooter>
  </headerFooter>
  <legacyDrawing r:id="rId2"/>
</worksheet>
</file>

<file path=xl/worksheets/sheet8.xml><?xml version="1.0" encoding="utf-8"?>
<worksheet xmlns="http://schemas.openxmlformats.org/spreadsheetml/2006/main" xmlns:r="http://schemas.openxmlformats.org/officeDocument/2006/relationships">
  <sheetPr>
    <tabColor theme="8" tint="0.5999900102615356"/>
  </sheetPr>
  <dimension ref="A1:H22"/>
  <sheetViews>
    <sheetView view="pageBreakPreview" zoomScale="90" zoomScaleNormal="90" zoomScaleSheetLayoutView="90" zoomScalePageLayoutView="0" workbookViewId="0" topLeftCell="A1">
      <selection activeCell="M18" sqref="M18"/>
    </sheetView>
  </sheetViews>
  <sheetFormatPr defaultColWidth="9.00390625" defaultRowHeight="13.5"/>
  <cols>
    <col min="1" max="1" width="5.625" style="266" customWidth="1"/>
    <col min="2" max="2" width="21.625" style="266" customWidth="1"/>
    <col min="3" max="3" width="27.625" style="266" customWidth="1"/>
    <col min="4" max="4" width="11.625" style="266" customWidth="1"/>
    <col min="5" max="5" width="6.625" style="267" customWidth="1"/>
    <col min="6" max="6" width="12.625" style="268" customWidth="1"/>
    <col min="7" max="7" width="15.625" style="268" customWidth="1"/>
    <col min="8" max="8" width="20.625" style="266" customWidth="1"/>
    <col min="9" max="16384" width="9.00390625" style="266" customWidth="1"/>
  </cols>
  <sheetData>
    <row r="1" spans="2:8" ht="30" customHeight="1" thickBot="1" thickTop="1">
      <c r="B1" s="530" t="s">
        <v>236</v>
      </c>
      <c r="H1" s="531" t="s">
        <v>237</v>
      </c>
    </row>
    <row r="2" ht="9" customHeight="1" thickBot="1" thickTop="1"/>
    <row r="3" spans="1:8" s="270" customFormat="1" ht="12.75" customHeight="1">
      <c r="A3" s="532" t="s">
        <v>238</v>
      </c>
      <c r="B3" s="730" t="s">
        <v>122</v>
      </c>
      <c r="C3" s="269" t="s">
        <v>123</v>
      </c>
      <c r="D3" s="732" t="s">
        <v>124</v>
      </c>
      <c r="E3" s="732" t="s">
        <v>125</v>
      </c>
      <c r="F3" s="735" t="s">
        <v>126</v>
      </c>
      <c r="G3" s="736"/>
      <c r="H3" s="722" t="s">
        <v>127</v>
      </c>
    </row>
    <row r="4" spans="1:8" s="270" customFormat="1" ht="12.75" customHeight="1">
      <c r="A4" s="533" t="s">
        <v>121</v>
      </c>
      <c r="B4" s="731"/>
      <c r="C4" s="271" t="s">
        <v>128</v>
      </c>
      <c r="D4" s="733"/>
      <c r="E4" s="734"/>
      <c r="F4" s="272" t="s">
        <v>129</v>
      </c>
      <c r="G4" s="273" t="s">
        <v>130</v>
      </c>
      <c r="H4" s="723"/>
    </row>
    <row r="5" spans="1:8" s="282" customFormat="1" ht="25.5" customHeight="1">
      <c r="A5" s="534"/>
      <c r="B5" s="275" t="s">
        <v>239</v>
      </c>
      <c r="C5" s="276"/>
      <c r="D5" s="277"/>
      <c r="E5" s="278"/>
      <c r="F5" s="279"/>
      <c r="G5" s="280"/>
      <c r="H5" s="281"/>
    </row>
    <row r="6" spans="1:8" s="282" customFormat="1" ht="25.5" customHeight="1">
      <c r="A6" s="534"/>
      <c r="B6" s="275" t="s">
        <v>240</v>
      </c>
      <c r="C6" s="276" t="s">
        <v>241</v>
      </c>
      <c r="D6" s="535">
        <f>3*61</f>
        <v>183</v>
      </c>
      <c r="E6" s="278" t="s">
        <v>242</v>
      </c>
      <c r="F6" s="279">
        <v>23000</v>
      </c>
      <c r="G6" s="280">
        <f>D6*F6</f>
        <v>4209000</v>
      </c>
      <c r="H6" s="281"/>
    </row>
    <row r="7" spans="1:8" s="282" customFormat="1" ht="25.5" customHeight="1">
      <c r="A7" s="534"/>
      <c r="B7" s="275"/>
      <c r="C7" s="276" t="s">
        <v>243</v>
      </c>
      <c r="D7" s="535">
        <f>2*61</f>
        <v>122</v>
      </c>
      <c r="E7" s="278" t="s">
        <v>242</v>
      </c>
      <c r="F7" s="279">
        <v>25000</v>
      </c>
      <c r="G7" s="280">
        <f>D7*F7</f>
        <v>3050000</v>
      </c>
      <c r="H7" s="536"/>
    </row>
    <row r="8" spans="1:8" s="282" customFormat="1" ht="25.5" customHeight="1">
      <c r="A8" s="534"/>
      <c r="B8" s="275" t="s">
        <v>244</v>
      </c>
      <c r="C8" s="276" t="s">
        <v>245</v>
      </c>
      <c r="D8" s="279">
        <v>61</v>
      </c>
      <c r="E8" s="278" t="s">
        <v>242</v>
      </c>
      <c r="F8" s="279">
        <v>28000</v>
      </c>
      <c r="G8" s="289">
        <f>D8*F8</f>
        <v>1708000</v>
      </c>
      <c r="H8" s="281"/>
    </row>
    <row r="9" spans="1:8" s="282" customFormat="1" ht="25.5" customHeight="1">
      <c r="A9" s="534"/>
      <c r="B9" s="285" t="s">
        <v>246</v>
      </c>
      <c r="C9" s="276"/>
      <c r="D9" s="277"/>
      <c r="E9" s="278"/>
      <c r="F9" s="280"/>
      <c r="G9" s="537">
        <f>SUM(G6:G8)</f>
        <v>8967000</v>
      </c>
      <c r="H9" s="538"/>
    </row>
    <row r="10" spans="1:8" s="282" customFormat="1" ht="25.5" customHeight="1">
      <c r="A10" s="534"/>
      <c r="B10" s="275"/>
      <c r="C10" s="539"/>
      <c r="D10" s="277"/>
      <c r="E10" s="278"/>
      <c r="F10" s="279"/>
      <c r="G10" s="280"/>
      <c r="H10" s="281"/>
    </row>
    <row r="11" spans="1:8" s="282" customFormat="1" ht="25.5" customHeight="1">
      <c r="A11" s="540"/>
      <c r="B11" s="275" t="s">
        <v>247</v>
      </c>
      <c r="C11" s="292"/>
      <c r="D11" s="541" t="s">
        <v>248</v>
      </c>
      <c r="E11" s="278"/>
      <c r="F11" s="542" t="s">
        <v>249</v>
      </c>
      <c r="G11" s="542" t="s">
        <v>250</v>
      </c>
      <c r="H11" s="538"/>
    </row>
    <row r="12" spans="1:8" s="282" customFormat="1" ht="25.5" customHeight="1">
      <c r="A12" s="534"/>
      <c r="B12" s="275" t="s">
        <v>251</v>
      </c>
      <c r="C12" s="543"/>
      <c r="D12" s="544">
        <v>31.4</v>
      </c>
      <c r="E12" s="278" t="s">
        <v>252</v>
      </c>
      <c r="F12" s="545">
        <v>20000000</v>
      </c>
      <c r="G12" s="545">
        <f>F12*D12/100</f>
        <v>6280000</v>
      </c>
      <c r="H12" s="546"/>
    </row>
    <row r="13" spans="1:8" s="282" customFormat="1" ht="25.5" customHeight="1">
      <c r="A13" s="534"/>
      <c r="B13" s="275" t="s">
        <v>253</v>
      </c>
      <c r="C13" s="543"/>
      <c r="D13" s="544">
        <v>9.8</v>
      </c>
      <c r="E13" s="278" t="s">
        <v>252</v>
      </c>
      <c r="F13" s="279">
        <v>10000000</v>
      </c>
      <c r="G13" s="545">
        <f>F13*D13/100</f>
        <v>980000</v>
      </c>
      <c r="H13" s="547"/>
    </row>
    <row r="14" spans="1:8" s="282" customFormat="1" ht="25.5" customHeight="1">
      <c r="A14" s="534"/>
      <c r="B14" s="275" t="s">
        <v>244</v>
      </c>
      <c r="C14" s="543"/>
      <c r="D14" s="544">
        <v>5.81</v>
      </c>
      <c r="E14" s="278" t="s">
        <v>252</v>
      </c>
      <c r="F14" s="279">
        <v>30000000</v>
      </c>
      <c r="G14" s="548">
        <f>F14*D14/100-35000</f>
        <v>1708000</v>
      </c>
      <c r="H14" s="538"/>
    </row>
    <row r="15" spans="1:8" s="282" customFormat="1" ht="25.5" customHeight="1">
      <c r="A15" s="534"/>
      <c r="B15" s="285" t="s">
        <v>246</v>
      </c>
      <c r="C15" s="549"/>
      <c r="D15" s="550"/>
      <c r="E15" s="278"/>
      <c r="F15" s="280"/>
      <c r="G15" s="537">
        <f>SUM(G12:G14)</f>
        <v>8968000</v>
      </c>
      <c r="H15" s="538"/>
    </row>
    <row r="16" spans="1:8" s="282" customFormat="1" ht="25.5" customHeight="1">
      <c r="A16" s="534"/>
      <c r="B16" s="275"/>
      <c r="C16" s="539"/>
      <c r="D16" s="277"/>
      <c r="E16" s="278"/>
      <c r="F16" s="279"/>
      <c r="G16" s="280"/>
      <c r="H16" s="281"/>
    </row>
    <row r="17" spans="1:8" s="282" customFormat="1" ht="25.5" customHeight="1">
      <c r="A17" s="534"/>
      <c r="B17" s="275" t="s">
        <v>254</v>
      </c>
      <c r="C17" s="539"/>
      <c r="D17" s="277"/>
      <c r="E17" s="278"/>
      <c r="F17" s="279"/>
      <c r="G17" s="279"/>
      <c r="H17" s="538"/>
    </row>
    <row r="18" spans="1:8" s="282" customFormat="1" ht="25.5" customHeight="1">
      <c r="A18" s="534"/>
      <c r="B18" s="285" t="s">
        <v>249</v>
      </c>
      <c r="C18" s="539"/>
      <c r="D18" s="544">
        <v>29.9</v>
      </c>
      <c r="E18" s="278" t="s">
        <v>252</v>
      </c>
      <c r="F18" s="279">
        <v>30000000</v>
      </c>
      <c r="G18" s="545">
        <f>F18*D18/100</f>
        <v>8970000</v>
      </c>
      <c r="H18" s="538"/>
    </row>
    <row r="19" spans="1:8" s="282" customFormat="1" ht="25.5" customHeight="1">
      <c r="A19" s="534"/>
      <c r="B19" s="285" t="s">
        <v>246</v>
      </c>
      <c r="C19" s="539"/>
      <c r="D19" s="277"/>
      <c r="E19" s="278"/>
      <c r="F19" s="279"/>
      <c r="G19" s="537">
        <f>SUM(G18)</f>
        <v>8970000</v>
      </c>
      <c r="H19" s="538"/>
    </row>
    <row r="20" spans="1:8" s="282" customFormat="1" ht="25.5" customHeight="1">
      <c r="A20" s="534"/>
      <c r="B20" s="285"/>
      <c r="C20" s="539"/>
      <c r="D20" s="277"/>
      <c r="E20" s="278"/>
      <c r="F20" s="279"/>
      <c r="G20" s="279"/>
      <c r="H20" s="538"/>
    </row>
    <row r="21" spans="1:8" s="282" customFormat="1" ht="25.5" customHeight="1">
      <c r="A21" s="551"/>
      <c r="B21" s="552" t="s">
        <v>255</v>
      </c>
      <c r="C21" s="553"/>
      <c r="D21" s="277"/>
      <c r="E21" s="278"/>
      <c r="F21" s="279"/>
      <c r="G21" s="279"/>
      <c r="H21" s="321"/>
    </row>
    <row r="22" spans="1:8" s="282" customFormat="1" ht="25.5" customHeight="1" thickBot="1">
      <c r="A22" s="554"/>
      <c r="B22" s="323"/>
      <c r="C22" s="555"/>
      <c r="D22" s="325"/>
      <c r="E22" s="326"/>
      <c r="F22" s="556"/>
      <c r="G22" s="556"/>
      <c r="H22" s="557"/>
    </row>
  </sheetData>
  <sheetProtection/>
  <mergeCells count="5">
    <mergeCell ref="B3:B4"/>
    <mergeCell ref="D3:D4"/>
    <mergeCell ref="E3:E4"/>
    <mergeCell ref="F3:G3"/>
    <mergeCell ref="H3:H4"/>
  </mergeCells>
  <printOptions horizontalCentered="1"/>
  <pageMargins left="0.15748031496062992" right="0.15748031496062992" top="0.7874015748031497" bottom="0.1968503937007874" header="0.7086614173228347" footer="0"/>
  <pageSetup horizontalDpi="600" verticalDpi="600" orientation="landscape" paperSize="9" scale="110" r:id="rId2"/>
  <headerFooter alignWithMargins="0">
    <oddHeader>&amp;C&amp;"ＭＳ Ｐゴシック,太字"&amp;14&amp;U労務費内訳</oddHeader>
  </headerFooter>
  <drawing r:id="rId1"/>
</worksheet>
</file>

<file path=xl/worksheets/sheet9.xml><?xml version="1.0" encoding="utf-8"?>
<worksheet xmlns="http://schemas.openxmlformats.org/spreadsheetml/2006/main" xmlns:r="http://schemas.openxmlformats.org/officeDocument/2006/relationships">
  <sheetPr codeName="Sheet2">
    <pageSetUpPr fitToPage="1"/>
  </sheetPr>
  <dimension ref="B2:L54"/>
  <sheetViews>
    <sheetView zoomScalePageLayoutView="0" workbookViewId="0" topLeftCell="A1">
      <selection activeCell="A20" sqref="A20:IV20"/>
    </sheetView>
  </sheetViews>
  <sheetFormatPr defaultColWidth="9.00390625" defaultRowHeight="13.5"/>
  <cols>
    <col min="1" max="1" width="4.75390625" style="0" customWidth="1"/>
    <col min="2" max="2" width="6.625" style="0" bestFit="1" customWidth="1"/>
    <col min="3" max="3" width="14.875" style="0" customWidth="1"/>
    <col min="4" max="4" width="8.625" style="0" customWidth="1"/>
    <col min="5" max="5" width="12.75390625" style="0" customWidth="1"/>
    <col min="6" max="6" width="8.625" style="0" customWidth="1"/>
    <col min="7" max="7" width="12.25390625" style="0" customWidth="1"/>
    <col min="8" max="8" width="8.625" style="0" customWidth="1"/>
    <col min="9" max="9" width="8.625" style="0" bestFit="1" customWidth="1"/>
    <col min="10" max="10" width="17.625" style="0" bestFit="1" customWidth="1"/>
    <col min="11" max="12" width="10.75390625" style="0" bestFit="1" customWidth="1"/>
  </cols>
  <sheetData>
    <row r="2" spans="2:12" ht="13.5">
      <c r="B2" s="5"/>
      <c r="C2" s="6" t="s">
        <v>38</v>
      </c>
      <c r="D2" s="5"/>
      <c r="E2" s="7"/>
      <c r="F2" s="5"/>
      <c r="G2" s="7"/>
      <c r="H2" s="5"/>
      <c r="I2" s="7"/>
      <c r="J2" s="5"/>
      <c r="K2" s="7"/>
      <c r="L2" s="5"/>
    </row>
    <row r="3" spans="2:12" ht="13.5">
      <c r="B3" s="5"/>
      <c r="C3" s="8" t="s">
        <v>260</v>
      </c>
      <c r="D3" s="5"/>
      <c r="E3" s="7"/>
      <c r="F3" s="5"/>
      <c r="G3" s="7"/>
      <c r="H3" s="5"/>
      <c r="I3" s="7"/>
      <c r="J3" s="5"/>
      <c r="K3" s="7"/>
      <c r="L3" s="5"/>
    </row>
    <row r="4" spans="2:12" ht="13.5">
      <c r="B4" s="5"/>
      <c r="C4" s="9" t="s">
        <v>261</v>
      </c>
      <c r="D4" s="5"/>
      <c r="E4" s="7"/>
      <c r="F4" s="5"/>
      <c r="G4" s="7"/>
      <c r="H4" s="10" t="s">
        <v>103</v>
      </c>
      <c r="I4" s="7"/>
      <c r="J4" s="5"/>
      <c r="K4" s="7"/>
      <c r="L4" s="5"/>
    </row>
    <row r="5" spans="2:12" ht="14.25" thickBot="1">
      <c r="B5" s="5"/>
      <c r="C5" s="11" t="s">
        <v>104</v>
      </c>
      <c r="D5" s="12" t="s">
        <v>262</v>
      </c>
      <c r="E5" s="7"/>
      <c r="F5" s="13" t="s">
        <v>263</v>
      </c>
      <c r="G5" s="7"/>
      <c r="H5" s="14" t="s">
        <v>39</v>
      </c>
      <c r="I5" s="7"/>
      <c r="J5" s="5"/>
      <c r="K5" s="7"/>
      <c r="L5" s="5"/>
    </row>
    <row r="6" spans="2:12" ht="14.25" thickTop="1">
      <c r="B6" s="15"/>
      <c r="C6" s="16" t="s">
        <v>40</v>
      </c>
      <c r="D6" s="773" t="s">
        <v>41</v>
      </c>
      <c r="E6" s="774"/>
      <c r="F6" s="773" t="s">
        <v>42</v>
      </c>
      <c r="G6" s="775"/>
      <c r="H6" s="776" t="s">
        <v>43</v>
      </c>
      <c r="I6" s="777"/>
      <c r="J6" s="778"/>
      <c r="K6" s="779"/>
      <c r="L6" s="17"/>
    </row>
    <row r="7" spans="2:12" ht="13.5">
      <c r="B7" s="18"/>
      <c r="C7" s="19"/>
      <c r="D7" s="20"/>
      <c r="E7" s="21"/>
      <c r="F7" s="20"/>
      <c r="G7" s="22"/>
      <c r="H7" s="20"/>
      <c r="I7" s="22"/>
      <c r="J7" s="23" t="s">
        <v>44</v>
      </c>
      <c r="K7" s="24"/>
      <c r="L7" s="25" t="s">
        <v>45</v>
      </c>
    </row>
    <row r="8" spans="2:12" ht="13.5">
      <c r="B8" s="26" t="s">
        <v>60</v>
      </c>
      <c r="C8" s="27">
        <v>0.0115</v>
      </c>
      <c r="D8" s="28">
        <v>0.1021</v>
      </c>
      <c r="E8" s="29">
        <f>+D8/2</f>
        <v>0.05105</v>
      </c>
      <c r="F8" s="28">
        <v>0.016</v>
      </c>
      <c r="G8" s="29">
        <f>+F8/2</f>
        <v>0.008</v>
      </c>
      <c r="H8" s="28">
        <v>0.183</v>
      </c>
      <c r="I8" s="30">
        <f>+H8/2</f>
        <v>0.0915</v>
      </c>
      <c r="J8" s="31">
        <v>0.0036</v>
      </c>
      <c r="K8" s="32">
        <f>+I8+J8</f>
        <v>0.0951</v>
      </c>
      <c r="L8" s="33">
        <f>+C8+E8+G8+K8</f>
        <v>0.16565000000000002</v>
      </c>
    </row>
    <row r="9" spans="2:12" ht="13.5">
      <c r="B9" s="34" t="s">
        <v>61</v>
      </c>
      <c r="C9" s="35">
        <f aca="true" t="shared" si="0" ref="C9:C54">C$8</f>
        <v>0.0115</v>
      </c>
      <c r="D9" s="36">
        <v>0.0949</v>
      </c>
      <c r="E9" s="37">
        <f aca="true" t="shared" si="1" ref="E9:E54">+D9/2</f>
        <v>0.04745</v>
      </c>
      <c r="F9" s="36">
        <f aca="true" t="shared" si="2" ref="F9:F54">F$8</f>
        <v>0.016</v>
      </c>
      <c r="G9" s="37">
        <f aca="true" t="shared" si="3" ref="G9:G26">+F9/2</f>
        <v>0.008</v>
      </c>
      <c r="H9" s="38">
        <f aca="true" t="shared" si="4" ref="H9:H54">H$8</f>
        <v>0.183</v>
      </c>
      <c r="I9" s="39">
        <f aca="true" t="shared" si="5" ref="I9:I26">+H9/2</f>
        <v>0.0915</v>
      </c>
      <c r="J9" s="40">
        <f aca="true" t="shared" si="6" ref="J9:J54">J$8</f>
        <v>0.0036</v>
      </c>
      <c r="K9" s="41">
        <f aca="true" t="shared" si="7" ref="K9:K26">+I9+J9</f>
        <v>0.0951</v>
      </c>
      <c r="L9" s="42">
        <f aca="true" t="shared" si="8" ref="L9:L26">+C9+E9+G9+K9</f>
        <v>0.16205000000000003</v>
      </c>
    </row>
    <row r="10" spans="2:12" ht="13.5">
      <c r="B10" s="26" t="s">
        <v>62</v>
      </c>
      <c r="C10" s="27">
        <f t="shared" si="0"/>
        <v>0.0115</v>
      </c>
      <c r="D10" s="28">
        <v>0.0963</v>
      </c>
      <c r="E10" s="29">
        <f t="shared" si="1"/>
        <v>0.04815</v>
      </c>
      <c r="F10" s="28">
        <f t="shared" si="2"/>
        <v>0.016</v>
      </c>
      <c r="G10" s="29">
        <f t="shared" si="3"/>
        <v>0.008</v>
      </c>
      <c r="H10" s="28">
        <f t="shared" si="4"/>
        <v>0.183</v>
      </c>
      <c r="I10" s="30">
        <f t="shared" si="5"/>
        <v>0.0915</v>
      </c>
      <c r="J10" s="31">
        <f t="shared" si="6"/>
        <v>0.0036</v>
      </c>
      <c r="K10" s="32">
        <f t="shared" si="7"/>
        <v>0.0951</v>
      </c>
      <c r="L10" s="33">
        <f t="shared" si="8"/>
        <v>0.16275</v>
      </c>
    </row>
    <row r="11" spans="2:12" ht="13.5">
      <c r="B11" s="34" t="s">
        <v>63</v>
      </c>
      <c r="C11" s="35">
        <f t="shared" si="0"/>
        <v>0.0115</v>
      </c>
      <c r="D11" s="36">
        <v>0.1001</v>
      </c>
      <c r="E11" s="37">
        <f t="shared" si="1"/>
        <v>0.05005</v>
      </c>
      <c r="F11" s="36">
        <f t="shared" si="2"/>
        <v>0.016</v>
      </c>
      <c r="G11" s="37">
        <f t="shared" si="3"/>
        <v>0.008</v>
      </c>
      <c r="H11" s="38">
        <f t="shared" si="4"/>
        <v>0.183</v>
      </c>
      <c r="I11" s="39">
        <f t="shared" si="5"/>
        <v>0.0915</v>
      </c>
      <c r="J11" s="40">
        <f t="shared" si="6"/>
        <v>0.0036</v>
      </c>
      <c r="K11" s="41">
        <f t="shared" si="7"/>
        <v>0.0951</v>
      </c>
      <c r="L11" s="42">
        <f t="shared" si="8"/>
        <v>0.16465000000000002</v>
      </c>
    </row>
    <row r="12" spans="2:12" ht="13.5">
      <c r="B12" s="26" t="s">
        <v>64</v>
      </c>
      <c r="C12" s="27">
        <f t="shared" si="0"/>
        <v>0.0115</v>
      </c>
      <c r="D12" s="28">
        <v>0.0985</v>
      </c>
      <c r="E12" s="29">
        <f t="shared" si="1"/>
        <v>0.04925</v>
      </c>
      <c r="F12" s="28">
        <f t="shared" si="2"/>
        <v>0.016</v>
      </c>
      <c r="G12" s="29">
        <f t="shared" si="3"/>
        <v>0.008</v>
      </c>
      <c r="H12" s="28">
        <f t="shared" si="4"/>
        <v>0.183</v>
      </c>
      <c r="I12" s="30">
        <f t="shared" si="5"/>
        <v>0.0915</v>
      </c>
      <c r="J12" s="31">
        <f t="shared" si="6"/>
        <v>0.0036</v>
      </c>
      <c r="K12" s="32">
        <f t="shared" si="7"/>
        <v>0.0951</v>
      </c>
      <c r="L12" s="33">
        <f t="shared" si="8"/>
        <v>0.16385</v>
      </c>
    </row>
    <row r="13" spans="2:12" ht="13.5">
      <c r="B13" s="34" t="s">
        <v>65</v>
      </c>
      <c r="C13" s="35">
        <f t="shared" si="0"/>
        <v>0.0115</v>
      </c>
      <c r="D13" s="36">
        <v>0.0984</v>
      </c>
      <c r="E13" s="37">
        <f t="shared" si="1"/>
        <v>0.0492</v>
      </c>
      <c r="F13" s="36">
        <f t="shared" si="2"/>
        <v>0.016</v>
      </c>
      <c r="G13" s="37">
        <f t="shared" si="3"/>
        <v>0.008</v>
      </c>
      <c r="H13" s="38">
        <f t="shared" si="4"/>
        <v>0.183</v>
      </c>
      <c r="I13" s="39">
        <f t="shared" si="5"/>
        <v>0.0915</v>
      </c>
      <c r="J13" s="40">
        <f t="shared" si="6"/>
        <v>0.0036</v>
      </c>
      <c r="K13" s="41">
        <f t="shared" si="7"/>
        <v>0.0951</v>
      </c>
      <c r="L13" s="42">
        <f t="shared" si="8"/>
        <v>0.1638</v>
      </c>
    </row>
    <row r="14" spans="2:12" ht="13.5">
      <c r="B14" s="26" t="s">
        <v>66</v>
      </c>
      <c r="C14" s="27">
        <f t="shared" si="0"/>
        <v>0.0115</v>
      </c>
      <c r="D14" s="28">
        <v>0.0959</v>
      </c>
      <c r="E14" s="29">
        <f t="shared" si="1"/>
        <v>0.04795</v>
      </c>
      <c r="F14" s="28">
        <f t="shared" si="2"/>
        <v>0.016</v>
      </c>
      <c r="G14" s="29">
        <f t="shared" si="3"/>
        <v>0.008</v>
      </c>
      <c r="H14" s="28">
        <f t="shared" si="4"/>
        <v>0.183</v>
      </c>
      <c r="I14" s="30">
        <f t="shared" si="5"/>
        <v>0.0915</v>
      </c>
      <c r="J14" s="31">
        <f t="shared" si="6"/>
        <v>0.0036</v>
      </c>
      <c r="K14" s="32">
        <f t="shared" si="7"/>
        <v>0.0951</v>
      </c>
      <c r="L14" s="33">
        <f t="shared" si="8"/>
        <v>0.16255000000000003</v>
      </c>
    </row>
    <row r="15" spans="2:12" ht="13.5">
      <c r="B15" s="34" t="s">
        <v>46</v>
      </c>
      <c r="C15" s="35">
        <f t="shared" si="0"/>
        <v>0.0115</v>
      </c>
      <c r="D15" s="36">
        <v>0.0966</v>
      </c>
      <c r="E15" s="37">
        <f t="shared" si="1"/>
        <v>0.0483</v>
      </c>
      <c r="F15" s="36">
        <f t="shared" si="2"/>
        <v>0.016</v>
      </c>
      <c r="G15" s="37">
        <f t="shared" si="3"/>
        <v>0.008</v>
      </c>
      <c r="H15" s="38">
        <f t="shared" si="4"/>
        <v>0.183</v>
      </c>
      <c r="I15" s="39">
        <f t="shared" si="5"/>
        <v>0.0915</v>
      </c>
      <c r="J15" s="40">
        <f t="shared" si="6"/>
        <v>0.0036</v>
      </c>
      <c r="K15" s="41">
        <f t="shared" si="7"/>
        <v>0.0951</v>
      </c>
      <c r="L15" s="42">
        <f t="shared" si="8"/>
        <v>0.1629</v>
      </c>
    </row>
    <row r="16" spans="2:12" ht="13.5">
      <c r="B16" s="43" t="s">
        <v>47</v>
      </c>
      <c r="C16" s="44">
        <f t="shared" si="0"/>
        <v>0.0115</v>
      </c>
      <c r="D16" s="45">
        <v>0.0979</v>
      </c>
      <c r="E16" s="46">
        <f t="shared" si="1"/>
        <v>0.04895</v>
      </c>
      <c r="F16" s="28">
        <f t="shared" si="2"/>
        <v>0.016</v>
      </c>
      <c r="G16" s="46">
        <f t="shared" si="3"/>
        <v>0.008</v>
      </c>
      <c r="H16" s="45">
        <f t="shared" si="4"/>
        <v>0.183</v>
      </c>
      <c r="I16" s="47">
        <f t="shared" si="5"/>
        <v>0.0915</v>
      </c>
      <c r="J16" s="48">
        <f t="shared" si="6"/>
        <v>0.0036</v>
      </c>
      <c r="K16" s="49">
        <f t="shared" si="7"/>
        <v>0.0951</v>
      </c>
      <c r="L16" s="50">
        <f t="shared" si="8"/>
        <v>0.16355000000000003</v>
      </c>
    </row>
    <row r="17" spans="2:12" ht="13.5">
      <c r="B17" s="34" t="s">
        <v>48</v>
      </c>
      <c r="C17" s="35">
        <f t="shared" si="0"/>
        <v>0.0115</v>
      </c>
      <c r="D17" s="36">
        <v>0.0981</v>
      </c>
      <c r="E17" s="37">
        <f t="shared" si="1"/>
        <v>0.04905</v>
      </c>
      <c r="F17" s="36">
        <f t="shared" si="2"/>
        <v>0.016</v>
      </c>
      <c r="G17" s="37">
        <f aca="true" t="shared" si="9" ref="G17:G23">+F17/2</f>
        <v>0.008</v>
      </c>
      <c r="H17" s="38">
        <f t="shared" si="4"/>
        <v>0.183</v>
      </c>
      <c r="I17" s="39">
        <f aca="true" t="shared" si="10" ref="I17:I23">+H17/2</f>
        <v>0.0915</v>
      </c>
      <c r="J17" s="40">
        <f t="shared" si="6"/>
        <v>0.0036</v>
      </c>
      <c r="K17" s="41">
        <f aca="true" t="shared" si="11" ref="K17:K23">+I17+J17</f>
        <v>0.0951</v>
      </c>
      <c r="L17" s="42">
        <f aca="true" t="shared" si="12" ref="L17:L23">+C17+E17+G17+K17</f>
        <v>0.16365000000000002</v>
      </c>
    </row>
    <row r="18" spans="2:12" ht="13.5">
      <c r="B18" s="26" t="s">
        <v>49</v>
      </c>
      <c r="C18" s="27">
        <f t="shared" si="0"/>
        <v>0.0115</v>
      </c>
      <c r="D18" s="28">
        <v>0.0978</v>
      </c>
      <c r="E18" s="29">
        <f t="shared" si="1"/>
        <v>0.0489</v>
      </c>
      <c r="F18" s="28">
        <f t="shared" si="2"/>
        <v>0.016</v>
      </c>
      <c r="G18" s="29">
        <f t="shared" si="9"/>
        <v>0.008</v>
      </c>
      <c r="H18" s="28">
        <f t="shared" si="4"/>
        <v>0.183</v>
      </c>
      <c r="I18" s="30">
        <f t="shared" si="10"/>
        <v>0.0915</v>
      </c>
      <c r="J18" s="31">
        <f t="shared" si="6"/>
        <v>0.0036</v>
      </c>
      <c r="K18" s="32">
        <f t="shared" si="11"/>
        <v>0.0951</v>
      </c>
      <c r="L18" s="33">
        <f t="shared" si="12"/>
        <v>0.16349999999999998</v>
      </c>
    </row>
    <row r="19" spans="2:12" ht="13.5">
      <c r="B19" s="34" t="s">
        <v>50</v>
      </c>
      <c r="C19" s="35">
        <f t="shared" si="0"/>
        <v>0.0115</v>
      </c>
      <c r="D19" s="36">
        <v>0.0977</v>
      </c>
      <c r="E19" s="37">
        <f t="shared" si="1"/>
        <v>0.04885</v>
      </c>
      <c r="F19" s="36">
        <f t="shared" si="2"/>
        <v>0.016</v>
      </c>
      <c r="G19" s="37">
        <f t="shared" si="9"/>
        <v>0.008</v>
      </c>
      <c r="H19" s="38">
        <f t="shared" si="4"/>
        <v>0.183</v>
      </c>
      <c r="I19" s="39">
        <f t="shared" si="10"/>
        <v>0.0915</v>
      </c>
      <c r="J19" s="40">
        <f t="shared" si="6"/>
        <v>0.0036</v>
      </c>
      <c r="K19" s="41">
        <f t="shared" si="11"/>
        <v>0.0951</v>
      </c>
      <c r="L19" s="42">
        <f t="shared" si="12"/>
        <v>0.16344999999999998</v>
      </c>
    </row>
    <row r="20" spans="2:12" ht="13.5">
      <c r="B20" s="26" t="s">
        <v>51</v>
      </c>
      <c r="C20" s="27">
        <f t="shared" si="0"/>
        <v>0.0115</v>
      </c>
      <c r="D20" s="28">
        <v>0.0998</v>
      </c>
      <c r="E20" s="29">
        <f t="shared" si="1"/>
        <v>0.0499</v>
      </c>
      <c r="F20" s="28">
        <f t="shared" si="2"/>
        <v>0.016</v>
      </c>
      <c r="G20" s="29">
        <f t="shared" si="9"/>
        <v>0.008</v>
      </c>
      <c r="H20" s="28">
        <f t="shared" si="4"/>
        <v>0.183</v>
      </c>
      <c r="I20" s="30">
        <f t="shared" si="10"/>
        <v>0.0915</v>
      </c>
      <c r="J20" s="31">
        <f t="shared" si="6"/>
        <v>0.0036</v>
      </c>
      <c r="K20" s="32">
        <f t="shared" si="11"/>
        <v>0.0951</v>
      </c>
      <c r="L20" s="33">
        <f t="shared" si="12"/>
        <v>0.16449999999999998</v>
      </c>
    </row>
    <row r="21" spans="2:12" ht="13.5">
      <c r="B21" s="34" t="s">
        <v>52</v>
      </c>
      <c r="C21" s="35">
        <f t="shared" si="0"/>
        <v>0.0115</v>
      </c>
      <c r="D21" s="36">
        <v>0.1002</v>
      </c>
      <c r="E21" s="37">
        <f t="shared" si="1"/>
        <v>0.0501</v>
      </c>
      <c r="F21" s="36">
        <f t="shared" si="2"/>
        <v>0.016</v>
      </c>
      <c r="G21" s="37">
        <f t="shared" si="9"/>
        <v>0.008</v>
      </c>
      <c r="H21" s="38">
        <f t="shared" si="4"/>
        <v>0.183</v>
      </c>
      <c r="I21" s="39">
        <f t="shared" si="10"/>
        <v>0.0915</v>
      </c>
      <c r="J21" s="40">
        <f t="shared" si="6"/>
        <v>0.0036</v>
      </c>
      <c r="K21" s="41">
        <f t="shared" si="11"/>
        <v>0.0951</v>
      </c>
      <c r="L21" s="42">
        <f t="shared" si="12"/>
        <v>0.1647</v>
      </c>
    </row>
    <row r="22" spans="2:12" ht="13.5">
      <c r="B22" s="26" t="s">
        <v>53</v>
      </c>
      <c r="C22" s="27">
        <f t="shared" si="0"/>
        <v>0.0115</v>
      </c>
      <c r="D22" s="28">
        <v>0.0994</v>
      </c>
      <c r="E22" s="29">
        <f t="shared" si="1"/>
        <v>0.0497</v>
      </c>
      <c r="F22" s="28">
        <f t="shared" si="2"/>
        <v>0.016</v>
      </c>
      <c r="G22" s="29">
        <f t="shared" si="9"/>
        <v>0.008</v>
      </c>
      <c r="H22" s="28">
        <f t="shared" si="4"/>
        <v>0.183</v>
      </c>
      <c r="I22" s="30">
        <f t="shared" si="10"/>
        <v>0.0915</v>
      </c>
      <c r="J22" s="31">
        <f t="shared" si="6"/>
        <v>0.0036</v>
      </c>
      <c r="K22" s="32">
        <f t="shared" si="11"/>
        <v>0.0951</v>
      </c>
      <c r="L22" s="33">
        <f t="shared" si="12"/>
        <v>0.1643</v>
      </c>
    </row>
    <row r="23" spans="2:12" ht="14.25" thickBot="1">
      <c r="B23" s="236" t="s">
        <v>54</v>
      </c>
      <c r="C23" s="233">
        <f t="shared" si="0"/>
        <v>0.0115</v>
      </c>
      <c r="D23" s="245">
        <v>0.0955</v>
      </c>
      <c r="E23" s="251">
        <f t="shared" si="1"/>
        <v>0.04775</v>
      </c>
      <c r="F23" s="245">
        <f t="shared" si="2"/>
        <v>0.016</v>
      </c>
      <c r="G23" s="251">
        <f t="shared" si="9"/>
        <v>0.008</v>
      </c>
      <c r="H23" s="245">
        <f t="shared" si="4"/>
        <v>0.183</v>
      </c>
      <c r="I23" s="246">
        <f t="shared" si="10"/>
        <v>0.0915</v>
      </c>
      <c r="J23" s="247">
        <f t="shared" si="6"/>
        <v>0.0036</v>
      </c>
      <c r="K23" s="254">
        <f t="shared" si="11"/>
        <v>0.0951</v>
      </c>
      <c r="L23" s="248">
        <f t="shared" si="12"/>
        <v>0.16235</v>
      </c>
    </row>
    <row r="24" spans="2:12" ht="14.25" thickTop="1">
      <c r="B24" s="234" t="s">
        <v>67</v>
      </c>
      <c r="C24" s="231">
        <f t="shared" si="0"/>
        <v>0.0115</v>
      </c>
      <c r="D24" s="237">
        <v>0.0935</v>
      </c>
      <c r="E24" s="249">
        <f t="shared" si="1"/>
        <v>0.04675</v>
      </c>
      <c r="F24" s="237">
        <f t="shared" si="2"/>
        <v>0.016</v>
      </c>
      <c r="G24" s="249">
        <f t="shared" si="3"/>
        <v>0.008</v>
      </c>
      <c r="H24" s="237">
        <f t="shared" si="4"/>
        <v>0.183</v>
      </c>
      <c r="I24" s="238">
        <f t="shared" si="5"/>
        <v>0.0915</v>
      </c>
      <c r="J24" s="239">
        <f t="shared" si="6"/>
        <v>0.0036</v>
      </c>
      <c r="K24" s="252">
        <f t="shared" si="7"/>
        <v>0.0951</v>
      </c>
      <c r="L24" s="240">
        <f t="shared" si="8"/>
        <v>0.16135</v>
      </c>
    </row>
    <row r="25" spans="2:12" ht="13.5">
      <c r="B25" s="34" t="s">
        <v>68</v>
      </c>
      <c r="C25" s="35">
        <f t="shared" si="0"/>
        <v>0.0115</v>
      </c>
      <c r="D25" s="38">
        <v>0.0962</v>
      </c>
      <c r="E25" s="37">
        <f t="shared" si="1"/>
        <v>0.0481</v>
      </c>
      <c r="F25" s="38">
        <f t="shared" si="2"/>
        <v>0.016</v>
      </c>
      <c r="G25" s="37">
        <f t="shared" si="3"/>
        <v>0.008</v>
      </c>
      <c r="H25" s="38">
        <f t="shared" si="4"/>
        <v>0.183</v>
      </c>
      <c r="I25" s="39">
        <f t="shared" si="5"/>
        <v>0.0915</v>
      </c>
      <c r="J25" s="40">
        <f t="shared" si="6"/>
        <v>0.0036</v>
      </c>
      <c r="K25" s="60">
        <f t="shared" si="7"/>
        <v>0.0951</v>
      </c>
      <c r="L25" s="42">
        <f t="shared" si="8"/>
        <v>0.1627</v>
      </c>
    </row>
    <row r="26" spans="2:12" ht="14.25" thickBot="1">
      <c r="B26" s="235" t="s">
        <v>69</v>
      </c>
      <c r="C26" s="232">
        <f t="shared" si="0"/>
        <v>0.0115</v>
      </c>
      <c r="D26" s="241">
        <v>0.0994</v>
      </c>
      <c r="E26" s="250">
        <f t="shared" si="1"/>
        <v>0.0497</v>
      </c>
      <c r="F26" s="241">
        <f t="shared" si="2"/>
        <v>0.016</v>
      </c>
      <c r="G26" s="250">
        <f t="shared" si="3"/>
        <v>0.008</v>
      </c>
      <c r="H26" s="241">
        <f t="shared" si="4"/>
        <v>0.183</v>
      </c>
      <c r="I26" s="242">
        <f t="shared" si="5"/>
        <v>0.0915</v>
      </c>
      <c r="J26" s="243">
        <f t="shared" si="6"/>
        <v>0.0036</v>
      </c>
      <c r="K26" s="253">
        <f t="shared" si="7"/>
        <v>0.0951</v>
      </c>
      <c r="L26" s="244">
        <f t="shared" si="8"/>
        <v>0.1643</v>
      </c>
    </row>
    <row r="27" spans="2:12" ht="14.25" thickTop="1">
      <c r="B27" s="34" t="s">
        <v>70</v>
      </c>
      <c r="C27" s="35">
        <f t="shared" si="0"/>
        <v>0.0115</v>
      </c>
      <c r="D27" s="38">
        <v>0.1007</v>
      </c>
      <c r="E27" s="37">
        <f t="shared" si="1"/>
        <v>0.05035</v>
      </c>
      <c r="F27" s="38">
        <f t="shared" si="2"/>
        <v>0.016</v>
      </c>
      <c r="G27" s="37">
        <f>+F27/2</f>
        <v>0.008</v>
      </c>
      <c r="H27" s="38">
        <f t="shared" si="4"/>
        <v>0.183</v>
      </c>
      <c r="I27" s="39">
        <f>+H27/2</f>
        <v>0.0915</v>
      </c>
      <c r="J27" s="40">
        <f t="shared" si="6"/>
        <v>0.0036</v>
      </c>
      <c r="K27" s="41">
        <f>+I27+J27</f>
        <v>0.0951</v>
      </c>
      <c r="L27" s="42">
        <f>+C27+E27+G27+K27</f>
        <v>0.16494999999999999</v>
      </c>
    </row>
    <row r="28" spans="2:12" ht="13.5">
      <c r="B28" s="26" t="s">
        <v>71</v>
      </c>
      <c r="C28" s="27">
        <f t="shared" si="0"/>
        <v>0.0115</v>
      </c>
      <c r="D28" s="28">
        <v>0.0991</v>
      </c>
      <c r="E28" s="29">
        <f t="shared" si="1"/>
        <v>0.04955</v>
      </c>
      <c r="F28" s="28">
        <f t="shared" si="2"/>
        <v>0.016</v>
      </c>
      <c r="G28" s="29">
        <f aca="true" t="shared" si="13" ref="G28:G42">+F28/2</f>
        <v>0.008</v>
      </c>
      <c r="H28" s="28">
        <f t="shared" si="4"/>
        <v>0.183</v>
      </c>
      <c r="I28" s="30">
        <f aca="true" t="shared" si="14" ref="I28:I42">+H28/2</f>
        <v>0.0915</v>
      </c>
      <c r="J28" s="31">
        <f t="shared" si="6"/>
        <v>0.0036</v>
      </c>
      <c r="K28" s="32">
        <f aca="true" t="shared" si="15" ref="K28:K42">+I28+J28</f>
        <v>0.0951</v>
      </c>
      <c r="L28" s="33">
        <f aca="true" t="shared" si="16" ref="L28:L42">+C28+E28+G28+K28</f>
        <v>0.16415000000000002</v>
      </c>
    </row>
    <row r="29" spans="2:12" ht="13.5">
      <c r="B29" s="34" t="s">
        <v>72</v>
      </c>
      <c r="C29" s="35">
        <f t="shared" si="0"/>
        <v>0.0115</v>
      </c>
      <c r="D29" s="38">
        <v>0.0985</v>
      </c>
      <c r="E29" s="37">
        <f t="shared" si="1"/>
        <v>0.04925</v>
      </c>
      <c r="F29" s="38">
        <f t="shared" si="2"/>
        <v>0.016</v>
      </c>
      <c r="G29" s="37">
        <f t="shared" si="13"/>
        <v>0.008</v>
      </c>
      <c r="H29" s="38">
        <f t="shared" si="4"/>
        <v>0.183</v>
      </c>
      <c r="I29" s="39">
        <f t="shared" si="14"/>
        <v>0.0915</v>
      </c>
      <c r="J29" s="40">
        <f t="shared" si="6"/>
        <v>0.0036</v>
      </c>
      <c r="K29" s="41">
        <f t="shared" si="15"/>
        <v>0.0951</v>
      </c>
      <c r="L29" s="42">
        <f t="shared" si="16"/>
        <v>0.16385</v>
      </c>
    </row>
    <row r="30" spans="2:12" ht="13.5">
      <c r="B30" s="26" t="s">
        <v>73</v>
      </c>
      <c r="C30" s="27">
        <f t="shared" si="0"/>
        <v>0.0115</v>
      </c>
      <c r="D30" s="28">
        <v>0.1002</v>
      </c>
      <c r="E30" s="29">
        <f t="shared" si="1"/>
        <v>0.0501</v>
      </c>
      <c r="F30" s="28">
        <f t="shared" si="2"/>
        <v>0.016</v>
      </c>
      <c r="G30" s="29">
        <f t="shared" si="13"/>
        <v>0.008</v>
      </c>
      <c r="H30" s="28">
        <f t="shared" si="4"/>
        <v>0.183</v>
      </c>
      <c r="I30" s="30">
        <f t="shared" si="14"/>
        <v>0.0915</v>
      </c>
      <c r="J30" s="31">
        <f t="shared" si="6"/>
        <v>0.0036</v>
      </c>
      <c r="K30" s="32">
        <f t="shared" si="15"/>
        <v>0.0951</v>
      </c>
      <c r="L30" s="33">
        <f t="shared" si="16"/>
        <v>0.1647</v>
      </c>
    </row>
    <row r="31" spans="2:12" ht="13.5">
      <c r="B31" s="34" t="s">
        <v>74</v>
      </c>
      <c r="C31" s="35">
        <f t="shared" si="0"/>
        <v>0.0115</v>
      </c>
      <c r="D31" s="38">
        <v>0.0994</v>
      </c>
      <c r="E31" s="37">
        <f t="shared" si="1"/>
        <v>0.0497</v>
      </c>
      <c r="F31" s="38">
        <f t="shared" si="2"/>
        <v>0.016</v>
      </c>
      <c r="G31" s="37">
        <f t="shared" si="13"/>
        <v>0.008</v>
      </c>
      <c r="H31" s="38">
        <f t="shared" si="4"/>
        <v>0.183</v>
      </c>
      <c r="I31" s="39">
        <f t="shared" si="14"/>
        <v>0.0915</v>
      </c>
      <c r="J31" s="40">
        <f t="shared" si="6"/>
        <v>0.0036</v>
      </c>
      <c r="K31" s="41">
        <f t="shared" si="15"/>
        <v>0.0951</v>
      </c>
      <c r="L31" s="42">
        <f t="shared" si="16"/>
        <v>0.1643</v>
      </c>
    </row>
    <row r="32" spans="2:12" ht="13.5">
      <c r="B32" s="26" t="s">
        <v>55</v>
      </c>
      <c r="C32" s="27">
        <f t="shared" si="0"/>
        <v>0.0115</v>
      </c>
      <c r="D32" s="28">
        <v>0.0989</v>
      </c>
      <c r="E32" s="29">
        <f t="shared" si="1"/>
        <v>0.04945</v>
      </c>
      <c r="F32" s="28">
        <f t="shared" si="2"/>
        <v>0.016</v>
      </c>
      <c r="G32" s="29">
        <f t="shared" si="13"/>
        <v>0.008</v>
      </c>
      <c r="H32" s="28">
        <f t="shared" si="4"/>
        <v>0.183</v>
      </c>
      <c r="I32" s="30">
        <f t="shared" si="14"/>
        <v>0.0915</v>
      </c>
      <c r="J32" s="31">
        <f t="shared" si="6"/>
        <v>0.0036</v>
      </c>
      <c r="K32" s="32">
        <f t="shared" si="15"/>
        <v>0.0951</v>
      </c>
      <c r="L32" s="33">
        <f t="shared" si="16"/>
        <v>0.16405000000000003</v>
      </c>
    </row>
    <row r="33" spans="2:12" ht="13.5">
      <c r="B33" s="34" t="s">
        <v>56</v>
      </c>
      <c r="C33" s="35">
        <f t="shared" si="0"/>
        <v>0.0115</v>
      </c>
      <c r="D33" s="38">
        <v>0.1013</v>
      </c>
      <c r="E33" s="37">
        <f t="shared" si="1"/>
        <v>0.05065</v>
      </c>
      <c r="F33" s="38">
        <f t="shared" si="2"/>
        <v>0.016</v>
      </c>
      <c r="G33" s="37">
        <f t="shared" si="13"/>
        <v>0.008</v>
      </c>
      <c r="H33" s="38">
        <f t="shared" si="4"/>
        <v>0.183</v>
      </c>
      <c r="I33" s="39">
        <f t="shared" si="14"/>
        <v>0.0915</v>
      </c>
      <c r="J33" s="40">
        <f t="shared" si="6"/>
        <v>0.0036</v>
      </c>
      <c r="K33" s="41">
        <f t="shared" si="15"/>
        <v>0.0951</v>
      </c>
      <c r="L33" s="42">
        <f t="shared" si="16"/>
        <v>0.16525</v>
      </c>
    </row>
    <row r="34" spans="2:12" ht="13.5">
      <c r="B34" s="26" t="s">
        <v>57</v>
      </c>
      <c r="C34" s="27">
        <f t="shared" si="0"/>
        <v>0.0115</v>
      </c>
      <c r="D34" s="28">
        <v>0.1034</v>
      </c>
      <c r="E34" s="29">
        <f t="shared" si="1"/>
        <v>0.0517</v>
      </c>
      <c r="F34" s="28">
        <f t="shared" si="2"/>
        <v>0.016</v>
      </c>
      <c r="G34" s="29">
        <f>+F34/2</f>
        <v>0.008</v>
      </c>
      <c r="H34" s="28">
        <f t="shared" si="4"/>
        <v>0.183</v>
      </c>
      <c r="I34" s="30">
        <f>+H34/2</f>
        <v>0.0915</v>
      </c>
      <c r="J34" s="31">
        <f t="shared" si="6"/>
        <v>0.0036</v>
      </c>
      <c r="K34" s="32">
        <f>+I34+J34</f>
        <v>0.0951</v>
      </c>
      <c r="L34" s="33">
        <f>+C34+E34+G34+K34</f>
        <v>0.1663</v>
      </c>
    </row>
    <row r="35" spans="2:12" ht="13.5">
      <c r="B35" s="34" t="s">
        <v>58</v>
      </c>
      <c r="C35" s="35">
        <f t="shared" si="0"/>
        <v>0.0115</v>
      </c>
      <c r="D35" s="38">
        <v>0.1018</v>
      </c>
      <c r="E35" s="37">
        <f t="shared" si="1"/>
        <v>0.0509</v>
      </c>
      <c r="F35" s="38">
        <f t="shared" si="2"/>
        <v>0.016</v>
      </c>
      <c r="G35" s="37">
        <f>+F35/2</f>
        <v>0.008</v>
      </c>
      <c r="H35" s="38">
        <f t="shared" si="4"/>
        <v>0.183</v>
      </c>
      <c r="I35" s="39">
        <f>+H35/2</f>
        <v>0.0915</v>
      </c>
      <c r="J35" s="40">
        <f t="shared" si="6"/>
        <v>0.0036</v>
      </c>
      <c r="K35" s="41">
        <f>+I35+J35</f>
        <v>0.0951</v>
      </c>
      <c r="L35" s="42">
        <f>+C35+E35+G35+K35</f>
        <v>0.16549999999999998</v>
      </c>
    </row>
    <row r="36" spans="2:12" ht="13.5">
      <c r="B36" s="26" t="s">
        <v>59</v>
      </c>
      <c r="C36" s="27">
        <f t="shared" si="0"/>
        <v>0.0115</v>
      </c>
      <c r="D36" s="28">
        <v>0.1022</v>
      </c>
      <c r="E36" s="29">
        <f t="shared" si="1"/>
        <v>0.0511</v>
      </c>
      <c r="F36" s="28">
        <f t="shared" si="2"/>
        <v>0.016</v>
      </c>
      <c r="G36" s="29">
        <f t="shared" si="13"/>
        <v>0.008</v>
      </c>
      <c r="H36" s="28">
        <f t="shared" si="4"/>
        <v>0.183</v>
      </c>
      <c r="I36" s="30">
        <f t="shared" si="14"/>
        <v>0.0915</v>
      </c>
      <c r="J36" s="31">
        <f t="shared" si="6"/>
        <v>0.0036</v>
      </c>
      <c r="K36" s="32">
        <f t="shared" si="15"/>
        <v>0.0951</v>
      </c>
      <c r="L36" s="33">
        <f t="shared" si="16"/>
        <v>0.16570000000000001</v>
      </c>
    </row>
    <row r="37" spans="2:12" ht="14.25" thickBot="1">
      <c r="B37" s="236" t="s">
        <v>75</v>
      </c>
      <c r="C37" s="233">
        <f t="shared" si="0"/>
        <v>0.0115</v>
      </c>
      <c r="D37" s="245">
        <v>0.1</v>
      </c>
      <c r="E37" s="251">
        <f t="shared" si="1"/>
        <v>0.05</v>
      </c>
      <c r="F37" s="245">
        <f t="shared" si="2"/>
        <v>0.016</v>
      </c>
      <c r="G37" s="251">
        <f t="shared" si="13"/>
        <v>0.008</v>
      </c>
      <c r="H37" s="245">
        <f t="shared" si="4"/>
        <v>0.183</v>
      </c>
      <c r="I37" s="246">
        <f t="shared" si="14"/>
        <v>0.0915</v>
      </c>
      <c r="J37" s="247">
        <f t="shared" si="6"/>
        <v>0.0036</v>
      </c>
      <c r="K37" s="254">
        <f t="shared" si="15"/>
        <v>0.0951</v>
      </c>
      <c r="L37" s="248">
        <f t="shared" si="16"/>
        <v>0.16460000000000002</v>
      </c>
    </row>
    <row r="38" spans="2:12" ht="14.25" thickTop="1">
      <c r="B38" s="234" t="s">
        <v>76</v>
      </c>
      <c r="C38" s="231">
        <f t="shared" si="0"/>
        <v>0.0115</v>
      </c>
      <c r="D38" s="237">
        <v>0.0968</v>
      </c>
      <c r="E38" s="249">
        <f t="shared" si="1"/>
        <v>0.0484</v>
      </c>
      <c r="F38" s="237">
        <f t="shared" si="2"/>
        <v>0.016</v>
      </c>
      <c r="G38" s="249">
        <f t="shared" si="13"/>
        <v>0.008</v>
      </c>
      <c r="H38" s="237">
        <f t="shared" si="4"/>
        <v>0.183</v>
      </c>
      <c r="I38" s="238">
        <f t="shared" si="14"/>
        <v>0.0915</v>
      </c>
      <c r="J38" s="239">
        <f t="shared" si="6"/>
        <v>0.0036</v>
      </c>
      <c r="K38" s="252">
        <f t="shared" si="15"/>
        <v>0.0951</v>
      </c>
      <c r="L38" s="240">
        <f t="shared" si="16"/>
        <v>0.16299999999999998</v>
      </c>
    </row>
    <row r="39" spans="2:12" ht="13.5">
      <c r="B39" s="34" t="s">
        <v>77</v>
      </c>
      <c r="C39" s="35">
        <f t="shared" si="0"/>
        <v>0.0115</v>
      </c>
      <c r="D39" s="38">
        <v>0.0992</v>
      </c>
      <c r="E39" s="37">
        <f t="shared" si="1"/>
        <v>0.0496</v>
      </c>
      <c r="F39" s="38">
        <f t="shared" si="2"/>
        <v>0.016</v>
      </c>
      <c r="G39" s="37">
        <f t="shared" si="13"/>
        <v>0.008</v>
      </c>
      <c r="H39" s="38">
        <f t="shared" si="4"/>
        <v>0.183</v>
      </c>
      <c r="I39" s="39">
        <f t="shared" si="14"/>
        <v>0.0915</v>
      </c>
      <c r="J39" s="40">
        <f t="shared" si="6"/>
        <v>0.0036</v>
      </c>
      <c r="K39" s="60">
        <f t="shared" si="15"/>
        <v>0.0951</v>
      </c>
      <c r="L39" s="42">
        <f t="shared" si="16"/>
        <v>0.1642</v>
      </c>
    </row>
    <row r="40" spans="2:12" ht="13.5">
      <c r="B40" s="26" t="s">
        <v>78</v>
      </c>
      <c r="C40" s="27">
        <f t="shared" si="0"/>
        <v>0.0115</v>
      </c>
      <c r="D40" s="28">
        <v>0.1002</v>
      </c>
      <c r="E40" s="29">
        <f t="shared" si="1"/>
        <v>0.0501</v>
      </c>
      <c r="F40" s="28">
        <f t="shared" si="2"/>
        <v>0.016</v>
      </c>
      <c r="G40" s="29">
        <f t="shared" si="13"/>
        <v>0.008</v>
      </c>
      <c r="H40" s="28">
        <f t="shared" si="4"/>
        <v>0.183</v>
      </c>
      <c r="I40" s="30">
        <f t="shared" si="14"/>
        <v>0.0915</v>
      </c>
      <c r="J40" s="31">
        <f t="shared" si="6"/>
        <v>0.0036</v>
      </c>
      <c r="K40" s="59">
        <f t="shared" si="15"/>
        <v>0.0951</v>
      </c>
      <c r="L40" s="33">
        <f t="shared" si="16"/>
        <v>0.1647</v>
      </c>
    </row>
    <row r="41" spans="2:12" ht="13.5">
      <c r="B41" s="34" t="s">
        <v>79</v>
      </c>
      <c r="C41" s="35">
        <f t="shared" si="0"/>
        <v>0.0115</v>
      </c>
      <c r="D41" s="38">
        <v>0.0995</v>
      </c>
      <c r="E41" s="37">
        <f t="shared" si="1"/>
        <v>0.04975</v>
      </c>
      <c r="F41" s="38">
        <f t="shared" si="2"/>
        <v>0.016</v>
      </c>
      <c r="G41" s="37">
        <f t="shared" si="13"/>
        <v>0.008</v>
      </c>
      <c r="H41" s="38">
        <f t="shared" si="4"/>
        <v>0.183</v>
      </c>
      <c r="I41" s="39">
        <f t="shared" si="14"/>
        <v>0.0915</v>
      </c>
      <c r="J41" s="40">
        <f t="shared" si="6"/>
        <v>0.0036</v>
      </c>
      <c r="K41" s="60">
        <f t="shared" si="15"/>
        <v>0.0951</v>
      </c>
      <c r="L41" s="42">
        <f t="shared" si="16"/>
        <v>0.16435</v>
      </c>
    </row>
    <row r="42" spans="2:12" ht="14.25" thickBot="1">
      <c r="B42" s="235" t="s">
        <v>80</v>
      </c>
      <c r="C42" s="232">
        <f t="shared" si="0"/>
        <v>0.0115</v>
      </c>
      <c r="D42" s="241">
        <v>0.102</v>
      </c>
      <c r="E42" s="250">
        <f t="shared" si="1"/>
        <v>0.051</v>
      </c>
      <c r="F42" s="241">
        <f t="shared" si="2"/>
        <v>0.016</v>
      </c>
      <c r="G42" s="250">
        <f t="shared" si="13"/>
        <v>0.008</v>
      </c>
      <c r="H42" s="241">
        <f t="shared" si="4"/>
        <v>0.183</v>
      </c>
      <c r="I42" s="242">
        <f t="shared" si="14"/>
        <v>0.0915</v>
      </c>
      <c r="J42" s="243">
        <f t="shared" si="6"/>
        <v>0.0036</v>
      </c>
      <c r="K42" s="253">
        <f t="shared" si="15"/>
        <v>0.0951</v>
      </c>
      <c r="L42" s="244">
        <f t="shared" si="16"/>
        <v>0.16560000000000002</v>
      </c>
    </row>
    <row r="43" spans="2:12" ht="14.25" thickTop="1">
      <c r="B43" s="51" t="s">
        <v>81</v>
      </c>
      <c r="C43" s="52">
        <f t="shared" si="0"/>
        <v>0.0115</v>
      </c>
      <c r="D43" s="54">
        <v>0.1019</v>
      </c>
      <c r="E43" s="53">
        <f t="shared" si="1"/>
        <v>0.05095</v>
      </c>
      <c r="F43" s="54">
        <f t="shared" si="2"/>
        <v>0.016</v>
      </c>
      <c r="G43" s="53">
        <f aca="true" t="shared" si="17" ref="G43:G49">+F43/2</f>
        <v>0.008</v>
      </c>
      <c r="H43" s="54">
        <f t="shared" si="4"/>
        <v>0.183</v>
      </c>
      <c r="I43" s="55">
        <f aca="true" t="shared" si="18" ref="I43:I49">+H43/2</f>
        <v>0.0915</v>
      </c>
      <c r="J43" s="56">
        <f t="shared" si="6"/>
        <v>0.0036</v>
      </c>
      <c r="K43" s="57">
        <f aca="true" t="shared" si="19" ref="K43:K49">+I43+J43</f>
        <v>0.0951</v>
      </c>
      <c r="L43" s="58">
        <f aca="true" t="shared" si="20" ref="L43:L49">+C43+E43+G43+K43</f>
        <v>0.16555000000000003</v>
      </c>
    </row>
    <row r="44" spans="2:12" ht="13.5">
      <c r="B44" s="26" t="s">
        <v>82</v>
      </c>
      <c r="C44" s="27">
        <f t="shared" si="0"/>
        <v>0.0115</v>
      </c>
      <c r="D44" s="28">
        <v>0.1033</v>
      </c>
      <c r="E44" s="29">
        <f t="shared" si="1"/>
        <v>0.05165</v>
      </c>
      <c r="F44" s="28">
        <f t="shared" si="2"/>
        <v>0.016</v>
      </c>
      <c r="G44" s="29">
        <f t="shared" si="17"/>
        <v>0.008</v>
      </c>
      <c r="H44" s="28">
        <f t="shared" si="4"/>
        <v>0.183</v>
      </c>
      <c r="I44" s="30">
        <f t="shared" si="18"/>
        <v>0.0915</v>
      </c>
      <c r="J44" s="31">
        <f t="shared" si="6"/>
        <v>0.0036</v>
      </c>
      <c r="K44" s="59">
        <f t="shared" si="19"/>
        <v>0.0951</v>
      </c>
      <c r="L44" s="33">
        <f t="shared" si="20"/>
        <v>0.16625</v>
      </c>
    </row>
    <row r="45" spans="2:12" ht="13.5">
      <c r="B45" s="34" t="s">
        <v>83</v>
      </c>
      <c r="C45" s="35">
        <f t="shared" si="0"/>
        <v>0.0115</v>
      </c>
      <c r="D45" s="38">
        <v>0.1003</v>
      </c>
      <c r="E45" s="37">
        <f t="shared" si="1"/>
        <v>0.05015</v>
      </c>
      <c r="F45" s="38">
        <f t="shared" si="2"/>
        <v>0.016</v>
      </c>
      <c r="G45" s="37">
        <f t="shared" si="17"/>
        <v>0.008</v>
      </c>
      <c r="H45" s="38">
        <f t="shared" si="4"/>
        <v>0.183</v>
      </c>
      <c r="I45" s="39">
        <f t="shared" si="18"/>
        <v>0.0915</v>
      </c>
      <c r="J45" s="40">
        <f t="shared" si="6"/>
        <v>0.0036</v>
      </c>
      <c r="K45" s="60">
        <f t="shared" si="19"/>
        <v>0.0951</v>
      </c>
      <c r="L45" s="42">
        <f t="shared" si="20"/>
        <v>0.16475</v>
      </c>
    </row>
    <row r="46" spans="2:12" ht="14.25" thickBot="1">
      <c r="B46" s="26" t="s">
        <v>84</v>
      </c>
      <c r="C46" s="27">
        <f t="shared" si="0"/>
        <v>0.0115</v>
      </c>
      <c r="D46" s="28">
        <v>0.0989</v>
      </c>
      <c r="E46" s="29">
        <f t="shared" si="1"/>
        <v>0.04945</v>
      </c>
      <c r="F46" s="28">
        <f t="shared" si="2"/>
        <v>0.016</v>
      </c>
      <c r="G46" s="29">
        <f t="shared" si="17"/>
        <v>0.008</v>
      </c>
      <c r="H46" s="28">
        <f t="shared" si="4"/>
        <v>0.183</v>
      </c>
      <c r="I46" s="30">
        <f t="shared" si="18"/>
        <v>0.0915</v>
      </c>
      <c r="J46" s="31">
        <f t="shared" si="6"/>
        <v>0.0036</v>
      </c>
      <c r="K46" s="59">
        <f t="shared" si="19"/>
        <v>0.0951</v>
      </c>
      <c r="L46" s="33">
        <f t="shared" si="20"/>
        <v>0.16405000000000003</v>
      </c>
    </row>
    <row r="47" spans="2:12" ht="14.25" thickTop="1">
      <c r="B47" s="51" t="s">
        <v>85</v>
      </c>
      <c r="C47" s="52">
        <f t="shared" si="0"/>
        <v>0.0115</v>
      </c>
      <c r="D47" s="54">
        <v>0.1035</v>
      </c>
      <c r="E47" s="53">
        <f t="shared" si="1"/>
        <v>0.05175</v>
      </c>
      <c r="F47" s="54">
        <f t="shared" si="2"/>
        <v>0.016</v>
      </c>
      <c r="G47" s="53">
        <f t="shared" si="17"/>
        <v>0.008</v>
      </c>
      <c r="H47" s="54">
        <f t="shared" si="4"/>
        <v>0.183</v>
      </c>
      <c r="I47" s="55">
        <f t="shared" si="18"/>
        <v>0.0915</v>
      </c>
      <c r="J47" s="56">
        <f t="shared" si="6"/>
        <v>0.0036</v>
      </c>
      <c r="K47" s="57">
        <f t="shared" si="19"/>
        <v>0.0951</v>
      </c>
      <c r="L47" s="58">
        <f t="shared" si="20"/>
        <v>0.16635</v>
      </c>
    </row>
    <row r="48" spans="2:12" ht="13.5">
      <c r="B48" s="26" t="s">
        <v>86</v>
      </c>
      <c r="C48" s="27">
        <f t="shared" si="0"/>
        <v>0.0115</v>
      </c>
      <c r="D48" s="28">
        <v>0.1042</v>
      </c>
      <c r="E48" s="29">
        <f t="shared" si="1"/>
        <v>0.0521</v>
      </c>
      <c r="F48" s="28">
        <f t="shared" si="2"/>
        <v>0.016</v>
      </c>
      <c r="G48" s="29">
        <f t="shared" si="17"/>
        <v>0.008</v>
      </c>
      <c r="H48" s="28">
        <f t="shared" si="4"/>
        <v>0.183</v>
      </c>
      <c r="I48" s="30">
        <f t="shared" si="18"/>
        <v>0.0915</v>
      </c>
      <c r="J48" s="31">
        <f t="shared" si="6"/>
        <v>0.0036</v>
      </c>
      <c r="K48" s="59">
        <f t="shared" si="19"/>
        <v>0.0951</v>
      </c>
      <c r="L48" s="33">
        <f t="shared" si="20"/>
        <v>0.16670000000000001</v>
      </c>
    </row>
    <row r="49" spans="2:12" ht="14.25" thickBot="1">
      <c r="B49" s="61" t="s">
        <v>87</v>
      </c>
      <c r="C49" s="62">
        <f t="shared" si="0"/>
        <v>0.0115</v>
      </c>
      <c r="D49" s="64">
        <v>0.1017</v>
      </c>
      <c r="E49" s="63">
        <f t="shared" si="1"/>
        <v>0.05085</v>
      </c>
      <c r="F49" s="64">
        <f t="shared" si="2"/>
        <v>0.016</v>
      </c>
      <c r="G49" s="63">
        <f t="shared" si="17"/>
        <v>0.008</v>
      </c>
      <c r="H49" s="64">
        <f t="shared" si="4"/>
        <v>0.183</v>
      </c>
      <c r="I49" s="65">
        <f t="shared" si="18"/>
        <v>0.0915</v>
      </c>
      <c r="J49" s="66">
        <f t="shared" si="6"/>
        <v>0.0036</v>
      </c>
      <c r="K49" s="67">
        <f t="shared" si="19"/>
        <v>0.0951</v>
      </c>
      <c r="L49" s="68">
        <f t="shared" si="20"/>
        <v>0.16544999999999999</v>
      </c>
    </row>
    <row r="50" spans="2:12" ht="14.25" thickTop="1">
      <c r="B50" s="234" t="s">
        <v>88</v>
      </c>
      <c r="C50" s="231">
        <f t="shared" si="0"/>
        <v>0.0115</v>
      </c>
      <c r="D50" s="237">
        <v>0.103</v>
      </c>
      <c r="E50" s="249">
        <f t="shared" si="1"/>
        <v>0.0515</v>
      </c>
      <c r="F50" s="237">
        <f t="shared" si="2"/>
        <v>0.016</v>
      </c>
      <c r="G50" s="249">
        <f>+F50/2</f>
        <v>0.008</v>
      </c>
      <c r="H50" s="237">
        <f t="shared" si="4"/>
        <v>0.183</v>
      </c>
      <c r="I50" s="238">
        <f>+H50/2</f>
        <v>0.0915</v>
      </c>
      <c r="J50" s="239">
        <f t="shared" si="6"/>
        <v>0.0036</v>
      </c>
      <c r="K50" s="252">
        <f>+I50+J50</f>
        <v>0.0951</v>
      </c>
      <c r="L50" s="240">
        <f>+C50+E50+G50+K50</f>
        <v>0.16610000000000003</v>
      </c>
    </row>
    <row r="51" spans="2:12" ht="13.5">
      <c r="B51" s="34" t="s">
        <v>89</v>
      </c>
      <c r="C51" s="35">
        <f t="shared" si="0"/>
        <v>0.0115</v>
      </c>
      <c r="D51" s="38">
        <v>0.1025</v>
      </c>
      <c r="E51" s="37">
        <f t="shared" si="1"/>
        <v>0.05125</v>
      </c>
      <c r="F51" s="38">
        <f t="shared" si="2"/>
        <v>0.016</v>
      </c>
      <c r="G51" s="37">
        <f>+F51/2</f>
        <v>0.008</v>
      </c>
      <c r="H51" s="38">
        <f t="shared" si="4"/>
        <v>0.183</v>
      </c>
      <c r="I51" s="39">
        <f>+H51/2</f>
        <v>0.0915</v>
      </c>
      <c r="J51" s="40">
        <f t="shared" si="6"/>
        <v>0.0036</v>
      </c>
      <c r="K51" s="60">
        <f>+I51+J51</f>
        <v>0.0951</v>
      </c>
      <c r="L51" s="42">
        <f>+C51+E51+G51+K51</f>
        <v>0.16585</v>
      </c>
    </row>
    <row r="52" spans="2:12" ht="13.5">
      <c r="B52" s="26" t="s">
        <v>90</v>
      </c>
      <c r="C52" s="27">
        <f t="shared" si="0"/>
        <v>0.0115</v>
      </c>
      <c r="D52" s="28">
        <v>0.0985</v>
      </c>
      <c r="E52" s="29">
        <f t="shared" si="1"/>
        <v>0.04925</v>
      </c>
      <c r="F52" s="28">
        <f t="shared" si="2"/>
        <v>0.016</v>
      </c>
      <c r="G52" s="29">
        <f>+F52/2</f>
        <v>0.008</v>
      </c>
      <c r="H52" s="28">
        <f t="shared" si="4"/>
        <v>0.183</v>
      </c>
      <c r="I52" s="30">
        <f>+H52/2</f>
        <v>0.0915</v>
      </c>
      <c r="J52" s="31">
        <f t="shared" si="6"/>
        <v>0.0036</v>
      </c>
      <c r="K52" s="59">
        <f>+I52+J52</f>
        <v>0.0951</v>
      </c>
      <c r="L52" s="33">
        <f>+C52+E52+G52+K52</f>
        <v>0.16385</v>
      </c>
    </row>
    <row r="53" spans="2:12" ht="13.5">
      <c r="B53" s="34" t="s">
        <v>91</v>
      </c>
      <c r="C53" s="35">
        <f t="shared" si="0"/>
        <v>0.0115</v>
      </c>
      <c r="D53" s="38">
        <v>0.1013</v>
      </c>
      <c r="E53" s="37">
        <f t="shared" si="1"/>
        <v>0.05065</v>
      </c>
      <c r="F53" s="38">
        <f t="shared" si="2"/>
        <v>0.016</v>
      </c>
      <c r="G53" s="37">
        <f>+F53/2</f>
        <v>0.008</v>
      </c>
      <c r="H53" s="38">
        <f t="shared" si="4"/>
        <v>0.183</v>
      </c>
      <c r="I53" s="39">
        <f>+H53/2</f>
        <v>0.0915</v>
      </c>
      <c r="J53" s="40">
        <f t="shared" si="6"/>
        <v>0.0036</v>
      </c>
      <c r="K53" s="60">
        <f>+I53+J53</f>
        <v>0.0951</v>
      </c>
      <c r="L53" s="42">
        <f>+C53+E53+G53+K53</f>
        <v>0.16525</v>
      </c>
    </row>
    <row r="54" spans="2:12" ht="14.25" thickBot="1">
      <c r="B54" s="235" t="s">
        <v>92</v>
      </c>
      <c r="C54" s="232">
        <f t="shared" si="0"/>
        <v>0.0115</v>
      </c>
      <c r="D54" s="241">
        <v>0.0952</v>
      </c>
      <c r="E54" s="250">
        <f t="shared" si="1"/>
        <v>0.0476</v>
      </c>
      <c r="F54" s="241">
        <f t="shared" si="2"/>
        <v>0.016</v>
      </c>
      <c r="G54" s="250">
        <f>+F54/2</f>
        <v>0.008</v>
      </c>
      <c r="H54" s="241">
        <f t="shared" si="4"/>
        <v>0.183</v>
      </c>
      <c r="I54" s="242">
        <f>+H54/2</f>
        <v>0.0915</v>
      </c>
      <c r="J54" s="243">
        <f t="shared" si="6"/>
        <v>0.0036</v>
      </c>
      <c r="K54" s="253">
        <f>+I54+J54</f>
        <v>0.0951</v>
      </c>
      <c r="L54" s="244">
        <f>+C54+E54+G54+K54</f>
        <v>0.1622</v>
      </c>
    </row>
    <row r="55" ht="14.25" thickTop="1"/>
  </sheetData>
  <sheetProtection/>
  <mergeCells count="3">
    <mergeCell ref="D6:E6"/>
    <mergeCell ref="F6:G6"/>
    <mergeCell ref="H6:K6"/>
  </mergeCells>
  <printOptions/>
  <pageMargins left="0.2" right="0.2" top="0.2" bottom="0.2" header="0.3" footer="0.21"/>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1997300290</dc:creator>
  <cp:keywords/>
  <dc:description/>
  <cp:lastModifiedBy>佐藤 瑠</cp:lastModifiedBy>
  <cp:lastPrinted>2022-08-08T06:19:23Z</cp:lastPrinted>
  <dcterms:created xsi:type="dcterms:W3CDTF">2016-10-04T03:54:39Z</dcterms:created>
  <dcterms:modified xsi:type="dcterms:W3CDTF">2024-03-27T00:33:55Z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